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OR00000OVANT011\_Úsek_NPI\OVZ\03 Zakázky 2023\63523015 Oprava mostu v km 1,122 na trati Hanušovice - Mikulovice - MB\01_ZD\Díl 4 Soupis prací s výkazem výměr\"/>
    </mc:Choice>
  </mc:AlternateContent>
  <bookViews>
    <workbookView xWindow="0" yWindow="0" windowWidth="28800" windowHeight="12345"/>
  </bookViews>
  <sheets>
    <sheet name="Rekapitulace zakázky" sheetId="1" r:id="rId1"/>
    <sheet name="SO 01 - Most km 1,122" sheetId="2" r:id="rId2"/>
    <sheet name="PS 01 - Ochrana kabelů" sheetId="3" r:id="rId3"/>
    <sheet name="SO 02 - Železniční svršek" sheetId="4" r:id="rId4"/>
    <sheet name="VRN a VON - VRN a VON pro..." sheetId="5" r:id="rId5"/>
    <sheet name="Pokyny pro vyplnění" sheetId="6" r:id="rId6"/>
  </sheets>
  <definedNames>
    <definedName name="_xlnm._FilterDatabase" localSheetId="2" hidden="1">'PS 01 - Ochrana kabelů'!$C$79:$K$112</definedName>
    <definedName name="_xlnm._FilterDatabase" localSheetId="1" hidden="1">'SO 01 - Most km 1,122'!$C$91:$K$711</definedName>
    <definedName name="_xlnm._FilterDatabase" localSheetId="3" hidden="1">'SO 02 - Železniční svršek'!$C$82:$K$172</definedName>
    <definedName name="_xlnm._FilterDatabase" localSheetId="4" hidden="1">'VRN a VON - VRN a VON pro...'!$C$85:$K$188</definedName>
    <definedName name="_xlnm.Print_Titles" localSheetId="2">'PS 01 - Ochrana kabelů'!$79:$79</definedName>
    <definedName name="_xlnm.Print_Titles" localSheetId="0">'Rekapitulace zakázky'!$52:$52</definedName>
    <definedName name="_xlnm.Print_Titles" localSheetId="1">'SO 01 - Most km 1,122'!$91:$91</definedName>
    <definedName name="_xlnm.Print_Titles" localSheetId="3">'SO 02 - Železniční svršek'!$82:$82</definedName>
    <definedName name="_xlnm.Print_Titles" localSheetId="4">'VRN a VON - VRN a VON pro...'!$85:$85</definedName>
    <definedName name="_xlnm.Print_Area" localSheetId="2">'PS 01 - Ochrana kabelů'!$C$4:$J$39,'PS 01 - Ochrana kabelů'!$C$45:$J$61,'PS 01 - Ochrana kabelů'!$C$67:$K$112</definedName>
    <definedName name="_xlnm.Print_Area" localSheetId="0">'Rekapitulace zakázky'!$D$4:$AO$36,'Rekapitulace zakázky'!$C$42:$AQ$59</definedName>
    <definedName name="_xlnm.Print_Area" localSheetId="1">'SO 01 - Most km 1,122'!$C$4:$J$39,'SO 01 - Most km 1,122'!$C$45:$J$73,'SO 01 - Most km 1,122'!$C$79:$K$711</definedName>
    <definedName name="_xlnm.Print_Area" localSheetId="3">'SO 02 - Železniční svršek'!$C$4:$J$39,'SO 02 - Železniční svršek'!$C$45:$J$64,'SO 02 - Železniční svršek'!$C$70:$K$172</definedName>
    <definedName name="_xlnm.Print_Area" localSheetId="4">'VRN a VON - VRN a VON pro...'!$C$4:$J$39,'VRN a VON - VRN a VON pro...'!$C$45:$J$67,'VRN a VON - VRN a VON pro...'!$C$73:$K$188</definedName>
  </definedNames>
  <calcPr calcId="162913"/>
</workbook>
</file>

<file path=xl/calcChain.xml><?xml version="1.0" encoding="utf-8"?>
<calcChain xmlns="http://schemas.openxmlformats.org/spreadsheetml/2006/main">
  <c r="J37" i="5" l="1"/>
  <c r="J36" i="5"/>
  <c r="AY58" i="1" s="1"/>
  <c r="J35" i="5"/>
  <c r="AX58" i="1"/>
  <c r="BI186" i="5"/>
  <c r="BH186" i="5"/>
  <c r="BG186" i="5"/>
  <c r="BF186" i="5"/>
  <c r="T186" i="5"/>
  <c r="R186" i="5"/>
  <c r="P186" i="5"/>
  <c r="BI183" i="5"/>
  <c r="BH183" i="5"/>
  <c r="BG183" i="5"/>
  <c r="BF183" i="5"/>
  <c r="T183" i="5"/>
  <c r="R183" i="5"/>
  <c r="P183" i="5"/>
  <c r="BI180" i="5"/>
  <c r="BH180" i="5"/>
  <c r="BG180" i="5"/>
  <c r="BF180" i="5"/>
  <c r="T180" i="5"/>
  <c r="R180" i="5"/>
  <c r="P180" i="5"/>
  <c r="BI177" i="5"/>
  <c r="BH177" i="5"/>
  <c r="BG177" i="5"/>
  <c r="BF177" i="5"/>
  <c r="T177" i="5"/>
  <c r="R177" i="5"/>
  <c r="P177" i="5"/>
  <c r="BI173" i="5"/>
  <c r="BH173" i="5"/>
  <c r="BG173" i="5"/>
  <c r="BF173" i="5"/>
  <c r="T173" i="5"/>
  <c r="R173" i="5"/>
  <c r="P173" i="5"/>
  <c r="BI170" i="5"/>
  <c r="BH170" i="5"/>
  <c r="BG170" i="5"/>
  <c r="BF170" i="5"/>
  <c r="T170" i="5"/>
  <c r="R170" i="5"/>
  <c r="P170" i="5"/>
  <c r="BI167" i="5"/>
  <c r="BH167" i="5"/>
  <c r="BG167" i="5"/>
  <c r="BF167" i="5"/>
  <c r="T167" i="5"/>
  <c r="R167" i="5"/>
  <c r="P167" i="5"/>
  <c r="BI164" i="5"/>
  <c r="BH164" i="5"/>
  <c r="BG164" i="5"/>
  <c r="BF164" i="5"/>
  <c r="T164" i="5"/>
  <c r="R164" i="5"/>
  <c r="P164" i="5"/>
  <c r="BI161" i="5"/>
  <c r="BH161" i="5"/>
  <c r="BG161" i="5"/>
  <c r="BF161" i="5"/>
  <c r="T161" i="5"/>
  <c r="R161" i="5"/>
  <c r="P161" i="5"/>
  <c r="BI159" i="5"/>
  <c r="BH159" i="5"/>
  <c r="BG159" i="5"/>
  <c r="BF159" i="5"/>
  <c r="T159" i="5"/>
  <c r="R159" i="5"/>
  <c r="P159" i="5"/>
  <c r="BI156" i="5"/>
  <c r="BH156" i="5"/>
  <c r="BG156" i="5"/>
  <c r="BF156" i="5"/>
  <c r="T156" i="5"/>
  <c r="R156" i="5"/>
  <c r="P156" i="5"/>
  <c r="BI148" i="5"/>
  <c r="BH148" i="5"/>
  <c r="BG148" i="5"/>
  <c r="BF148" i="5"/>
  <c r="T148" i="5"/>
  <c r="T140" i="5" s="1"/>
  <c r="R148" i="5"/>
  <c r="P148" i="5"/>
  <c r="P140" i="5"/>
  <c r="BI141" i="5"/>
  <c r="BH141" i="5"/>
  <c r="BG141" i="5"/>
  <c r="BF141" i="5"/>
  <c r="T141" i="5"/>
  <c r="R141" i="5"/>
  <c r="R140" i="5" s="1"/>
  <c r="P141" i="5"/>
  <c r="BI136" i="5"/>
  <c r="BH136" i="5"/>
  <c r="BG136" i="5"/>
  <c r="BF136" i="5"/>
  <c r="T136" i="5"/>
  <c r="T135" i="5" s="1"/>
  <c r="R136" i="5"/>
  <c r="R135" i="5" s="1"/>
  <c r="P136" i="5"/>
  <c r="P135" i="5"/>
  <c r="BI132" i="5"/>
  <c r="BH132" i="5"/>
  <c r="BG132" i="5"/>
  <c r="BF132" i="5"/>
  <c r="T132" i="5"/>
  <c r="R132" i="5"/>
  <c r="P132" i="5"/>
  <c r="BI125" i="5"/>
  <c r="BH125" i="5"/>
  <c r="BG125" i="5"/>
  <c r="BF125" i="5"/>
  <c r="T125" i="5"/>
  <c r="R125" i="5"/>
  <c r="P125" i="5"/>
  <c r="BI120" i="5"/>
  <c r="BH120" i="5"/>
  <c r="BG120" i="5"/>
  <c r="BF120" i="5"/>
  <c r="T120" i="5"/>
  <c r="R120" i="5"/>
  <c r="P120" i="5"/>
  <c r="BI113" i="5"/>
  <c r="BH113" i="5"/>
  <c r="BG113" i="5"/>
  <c r="BF113" i="5"/>
  <c r="T113" i="5"/>
  <c r="R113" i="5"/>
  <c r="P113" i="5"/>
  <c r="BI108" i="5"/>
  <c r="BH108" i="5"/>
  <c r="BG108" i="5"/>
  <c r="BF108" i="5"/>
  <c r="T108" i="5"/>
  <c r="R108" i="5"/>
  <c r="P108" i="5"/>
  <c r="BI106" i="5"/>
  <c r="BH106" i="5"/>
  <c r="BG106" i="5"/>
  <c r="BF106" i="5"/>
  <c r="T106" i="5"/>
  <c r="R106" i="5"/>
  <c r="P106" i="5"/>
  <c r="BI103" i="5"/>
  <c r="BH103" i="5"/>
  <c r="BG103" i="5"/>
  <c r="BF103" i="5"/>
  <c r="T103" i="5"/>
  <c r="R103" i="5"/>
  <c r="P103" i="5"/>
  <c r="BI99" i="5"/>
  <c r="BH99" i="5"/>
  <c r="BG99" i="5"/>
  <c r="BF99" i="5"/>
  <c r="T99" i="5"/>
  <c r="R99" i="5"/>
  <c r="P99" i="5"/>
  <c r="BI95" i="5"/>
  <c r="BH95" i="5"/>
  <c r="BG95" i="5"/>
  <c r="BF95" i="5"/>
  <c r="T95" i="5"/>
  <c r="R95" i="5"/>
  <c r="P95" i="5"/>
  <c r="BI92" i="5"/>
  <c r="BH92" i="5"/>
  <c r="BG92" i="5"/>
  <c r="BF92" i="5"/>
  <c r="T92" i="5"/>
  <c r="R92" i="5"/>
  <c r="P92" i="5"/>
  <c r="BI89" i="5"/>
  <c r="BH89" i="5"/>
  <c r="BG89" i="5"/>
  <c r="BF89" i="5"/>
  <c r="T89" i="5"/>
  <c r="R89" i="5"/>
  <c r="P89" i="5"/>
  <c r="J83" i="5"/>
  <c r="F82" i="5"/>
  <c r="F80" i="5"/>
  <c r="E78" i="5"/>
  <c r="J55" i="5"/>
  <c r="F54" i="5"/>
  <c r="F52" i="5"/>
  <c r="E50" i="5"/>
  <c r="J21" i="5"/>
  <c r="E21" i="5"/>
  <c r="J54" i="5"/>
  <c r="J20" i="5"/>
  <c r="J18" i="5"/>
  <c r="E18" i="5"/>
  <c r="F83" i="5" s="1"/>
  <c r="J17" i="5"/>
  <c r="J12" i="5"/>
  <c r="J52" i="5"/>
  <c r="E7" i="5"/>
  <c r="E76" i="5"/>
  <c r="J37" i="4"/>
  <c r="J36" i="4"/>
  <c r="AY57" i="1" s="1"/>
  <c r="J35" i="4"/>
  <c r="AX57" i="1"/>
  <c r="BI170" i="4"/>
  <c r="BH170" i="4"/>
  <c r="BG170" i="4"/>
  <c r="BF170" i="4"/>
  <c r="T170" i="4"/>
  <c r="T169" i="4" s="1"/>
  <c r="R170" i="4"/>
  <c r="R169" i="4" s="1"/>
  <c r="P170" i="4"/>
  <c r="P169" i="4"/>
  <c r="BI166" i="4"/>
  <c r="BH166" i="4"/>
  <c r="BG166" i="4"/>
  <c r="BF166" i="4"/>
  <c r="T166" i="4"/>
  <c r="R166" i="4"/>
  <c r="P166" i="4"/>
  <c r="BI163" i="4"/>
  <c r="BH163" i="4"/>
  <c r="BG163" i="4"/>
  <c r="BF163" i="4"/>
  <c r="T163" i="4"/>
  <c r="R163" i="4"/>
  <c r="P163" i="4"/>
  <c r="BI159" i="4"/>
  <c r="BH159" i="4"/>
  <c r="BG159" i="4"/>
  <c r="BF159" i="4"/>
  <c r="T159" i="4"/>
  <c r="R159" i="4"/>
  <c r="P159" i="4"/>
  <c r="BI155" i="4"/>
  <c r="BH155" i="4"/>
  <c r="BG155" i="4"/>
  <c r="BF155" i="4"/>
  <c r="T155" i="4"/>
  <c r="R155" i="4"/>
  <c r="P155" i="4"/>
  <c r="BI150" i="4"/>
  <c r="BH150" i="4"/>
  <c r="BG150" i="4"/>
  <c r="BF150" i="4"/>
  <c r="T150" i="4"/>
  <c r="R150" i="4"/>
  <c r="P150" i="4"/>
  <c r="BI143" i="4"/>
  <c r="BH143" i="4"/>
  <c r="BG143" i="4"/>
  <c r="BF143" i="4"/>
  <c r="T143" i="4"/>
  <c r="R143" i="4"/>
  <c r="P143" i="4"/>
  <c r="BI139" i="4"/>
  <c r="BH139" i="4"/>
  <c r="BG139" i="4"/>
  <c r="BF139" i="4"/>
  <c r="T139" i="4"/>
  <c r="R139" i="4"/>
  <c r="P139" i="4"/>
  <c r="BI135" i="4"/>
  <c r="BH135" i="4"/>
  <c r="BG135" i="4"/>
  <c r="BF135" i="4"/>
  <c r="T135" i="4"/>
  <c r="R135" i="4"/>
  <c r="P135" i="4"/>
  <c r="BI129" i="4"/>
  <c r="BH129" i="4"/>
  <c r="BG129" i="4"/>
  <c r="BF129" i="4"/>
  <c r="T129" i="4"/>
  <c r="R129" i="4"/>
  <c r="P129" i="4"/>
  <c r="BI124" i="4"/>
  <c r="BH124" i="4"/>
  <c r="BG124" i="4"/>
  <c r="BF124" i="4"/>
  <c r="T124" i="4"/>
  <c r="R124" i="4"/>
  <c r="P124" i="4"/>
  <c r="BI122" i="4"/>
  <c r="BH122" i="4"/>
  <c r="BG122" i="4"/>
  <c r="BF122" i="4"/>
  <c r="T122" i="4"/>
  <c r="R122" i="4"/>
  <c r="P122" i="4"/>
  <c r="BI120" i="4"/>
  <c r="BH120" i="4"/>
  <c r="BG120" i="4"/>
  <c r="BF120" i="4"/>
  <c r="T120" i="4"/>
  <c r="R120" i="4"/>
  <c r="P120" i="4"/>
  <c r="BI117" i="4"/>
  <c r="BH117" i="4"/>
  <c r="BG117" i="4"/>
  <c r="BF117" i="4"/>
  <c r="T117" i="4"/>
  <c r="R117" i="4"/>
  <c r="P117" i="4"/>
  <c r="BI114" i="4"/>
  <c r="BH114" i="4"/>
  <c r="BG114" i="4"/>
  <c r="BF114" i="4"/>
  <c r="T114" i="4"/>
  <c r="R114" i="4"/>
  <c r="P114" i="4"/>
  <c r="BI112" i="4"/>
  <c r="BH112" i="4"/>
  <c r="BG112" i="4"/>
  <c r="BF112" i="4"/>
  <c r="T112" i="4"/>
  <c r="R112" i="4"/>
  <c r="P112" i="4"/>
  <c r="BI110" i="4"/>
  <c r="BH110" i="4"/>
  <c r="BG110" i="4"/>
  <c r="BF110" i="4"/>
  <c r="T110" i="4"/>
  <c r="R110" i="4"/>
  <c r="P110" i="4"/>
  <c r="BI107" i="4"/>
  <c r="BH107" i="4"/>
  <c r="BG107" i="4"/>
  <c r="BF107" i="4"/>
  <c r="T107" i="4"/>
  <c r="R107" i="4"/>
  <c r="P107" i="4"/>
  <c r="BI104" i="4"/>
  <c r="BH104" i="4"/>
  <c r="BG104" i="4"/>
  <c r="BF104" i="4"/>
  <c r="T104" i="4"/>
  <c r="R104" i="4"/>
  <c r="P104" i="4"/>
  <c r="BI99" i="4"/>
  <c r="BH99" i="4"/>
  <c r="BG99" i="4"/>
  <c r="BF99" i="4"/>
  <c r="T99" i="4"/>
  <c r="R99" i="4"/>
  <c r="P99" i="4"/>
  <c r="BI95" i="4"/>
  <c r="BH95" i="4"/>
  <c r="BG95" i="4"/>
  <c r="BF95" i="4"/>
  <c r="T95" i="4"/>
  <c r="R95" i="4"/>
  <c r="P95" i="4"/>
  <c r="BI92" i="4"/>
  <c r="BH92" i="4"/>
  <c r="BG92" i="4"/>
  <c r="BF92" i="4"/>
  <c r="T92" i="4"/>
  <c r="R92" i="4"/>
  <c r="P92" i="4"/>
  <c r="BI89" i="4"/>
  <c r="BH89" i="4"/>
  <c r="BG89" i="4"/>
  <c r="BF89" i="4"/>
  <c r="T89" i="4"/>
  <c r="R89" i="4"/>
  <c r="P89" i="4"/>
  <c r="BI86" i="4"/>
  <c r="BH86" i="4"/>
  <c r="BG86" i="4"/>
  <c r="BF86" i="4"/>
  <c r="T86" i="4"/>
  <c r="R86" i="4"/>
  <c r="P86" i="4"/>
  <c r="J80" i="4"/>
  <c r="F79" i="4"/>
  <c r="F77" i="4"/>
  <c r="E75" i="4"/>
  <c r="J55" i="4"/>
  <c r="F54" i="4"/>
  <c r="F52" i="4"/>
  <c r="E50" i="4"/>
  <c r="J21" i="4"/>
  <c r="E21" i="4"/>
  <c r="J79" i="4" s="1"/>
  <c r="J20" i="4"/>
  <c r="J18" i="4"/>
  <c r="E18" i="4"/>
  <c r="F80" i="4"/>
  <c r="J17" i="4"/>
  <c r="J12" i="4"/>
  <c r="J77" i="4" s="1"/>
  <c r="E7" i="4"/>
  <c r="E73" i="4" s="1"/>
  <c r="J37" i="3"/>
  <c r="J36" i="3"/>
  <c r="AY56" i="1"/>
  <c r="J35" i="3"/>
  <c r="AX56" i="1"/>
  <c r="BI112" i="3"/>
  <c r="BH112" i="3"/>
  <c r="BG112" i="3"/>
  <c r="BF112" i="3"/>
  <c r="T112" i="3"/>
  <c r="R112" i="3"/>
  <c r="P112" i="3"/>
  <c r="BI111" i="3"/>
  <c r="BH111" i="3"/>
  <c r="BG111" i="3"/>
  <c r="BF111" i="3"/>
  <c r="T111" i="3"/>
  <c r="R111" i="3"/>
  <c r="P111" i="3"/>
  <c r="BI109" i="3"/>
  <c r="BH109" i="3"/>
  <c r="BG109" i="3"/>
  <c r="BF109" i="3"/>
  <c r="T109" i="3"/>
  <c r="R109" i="3"/>
  <c r="P109" i="3"/>
  <c r="BI107" i="3"/>
  <c r="BH107" i="3"/>
  <c r="BG107" i="3"/>
  <c r="BF107" i="3"/>
  <c r="T107" i="3"/>
  <c r="R107" i="3"/>
  <c r="P107" i="3"/>
  <c r="BI106" i="3"/>
  <c r="BH106" i="3"/>
  <c r="BG106" i="3"/>
  <c r="BF106" i="3"/>
  <c r="T106" i="3"/>
  <c r="R106" i="3"/>
  <c r="P106" i="3"/>
  <c r="BI104" i="3"/>
  <c r="BH104" i="3"/>
  <c r="BG104" i="3"/>
  <c r="BF104" i="3"/>
  <c r="T104" i="3"/>
  <c r="R104" i="3"/>
  <c r="P104" i="3"/>
  <c r="BI102" i="3"/>
  <c r="BH102" i="3"/>
  <c r="BG102" i="3"/>
  <c r="BF102" i="3"/>
  <c r="T102" i="3"/>
  <c r="R102" i="3"/>
  <c r="P102" i="3"/>
  <c r="BI100" i="3"/>
  <c r="BH100" i="3"/>
  <c r="BG100" i="3"/>
  <c r="BF100" i="3"/>
  <c r="T100" i="3"/>
  <c r="R100" i="3"/>
  <c r="P100" i="3"/>
  <c r="BI99" i="3"/>
  <c r="BH99" i="3"/>
  <c r="BG99" i="3"/>
  <c r="BF99" i="3"/>
  <c r="T99" i="3"/>
  <c r="R99" i="3"/>
  <c r="P99" i="3"/>
  <c r="BI97" i="3"/>
  <c r="BH97" i="3"/>
  <c r="BG97" i="3"/>
  <c r="BF97" i="3"/>
  <c r="T97" i="3"/>
  <c r="R97" i="3"/>
  <c r="P97" i="3"/>
  <c r="BI95" i="3"/>
  <c r="BH95" i="3"/>
  <c r="BG95" i="3"/>
  <c r="BF95" i="3"/>
  <c r="T95" i="3"/>
  <c r="R95" i="3"/>
  <c r="P95" i="3"/>
  <c r="BI93" i="3"/>
  <c r="BH93" i="3"/>
  <c r="BG93" i="3"/>
  <c r="BF93" i="3"/>
  <c r="T93" i="3"/>
  <c r="R93" i="3"/>
  <c r="P93" i="3"/>
  <c r="BI91" i="3"/>
  <c r="BH91" i="3"/>
  <c r="BG91" i="3"/>
  <c r="BF91" i="3"/>
  <c r="T91" i="3"/>
  <c r="R91" i="3"/>
  <c r="P91" i="3"/>
  <c r="BI89" i="3"/>
  <c r="BH89" i="3"/>
  <c r="BG89" i="3"/>
  <c r="BF89" i="3"/>
  <c r="T89" i="3"/>
  <c r="R89" i="3"/>
  <c r="P89" i="3"/>
  <c r="BI87" i="3"/>
  <c r="BH87" i="3"/>
  <c r="BG87" i="3"/>
  <c r="BF87" i="3"/>
  <c r="T87" i="3"/>
  <c r="R87" i="3"/>
  <c r="P87" i="3"/>
  <c r="BI85" i="3"/>
  <c r="BH85" i="3"/>
  <c r="BG85" i="3"/>
  <c r="BF85" i="3"/>
  <c r="T85" i="3"/>
  <c r="R85" i="3"/>
  <c r="P85" i="3"/>
  <c r="BI84" i="3"/>
  <c r="BH84" i="3"/>
  <c r="BG84" i="3"/>
  <c r="BF84" i="3"/>
  <c r="T84" i="3"/>
  <c r="R84" i="3"/>
  <c r="P84" i="3"/>
  <c r="BI82" i="3"/>
  <c r="BH82" i="3"/>
  <c r="BG82" i="3"/>
  <c r="BF82" i="3"/>
  <c r="T82" i="3"/>
  <c r="R82" i="3"/>
  <c r="P82" i="3"/>
  <c r="J77" i="3"/>
  <c r="F76" i="3"/>
  <c r="F74" i="3"/>
  <c r="E72" i="3"/>
  <c r="J55" i="3"/>
  <c r="F54" i="3"/>
  <c r="F52" i="3"/>
  <c r="E50" i="3"/>
  <c r="J21" i="3"/>
  <c r="E21" i="3"/>
  <c r="J76" i="3" s="1"/>
  <c r="J20" i="3"/>
  <c r="J18" i="3"/>
  <c r="E18" i="3"/>
  <c r="F77" i="3"/>
  <c r="J17" i="3"/>
  <c r="J12" i="3"/>
  <c r="J74" i="3"/>
  <c r="E7" i="3"/>
  <c r="E70" i="3" s="1"/>
  <c r="J37" i="2"/>
  <c r="J36" i="2"/>
  <c r="AY55" i="1"/>
  <c r="J35" i="2"/>
  <c r="AX55" i="1"/>
  <c r="BI709" i="2"/>
  <c r="BH709" i="2"/>
  <c r="BG709" i="2"/>
  <c r="BF709" i="2"/>
  <c r="T709" i="2"/>
  <c r="R709" i="2"/>
  <c r="P709" i="2"/>
  <c r="BI707" i="2"/>
  <c r="BH707" i="2"/>
  <c r="BG707" i="2"/>
  <c r="BF707" i="2"/>
  <c r="T707" i="2"/>
  <c r="R707" i="2"/>
  <c r="P707" i="2"/>
  <c r="BI703" i="2"/>
  <c r="BH703" i="2"/>
  <c r="BG703" i="2"/>
  <c r="BF703" i="2"/>
  <c r="T703" i="2"/>
  <c r="R703" i="2"/>
  <c r="P703" i="2"/>
  <c r="BI699" i="2"/>
  <c r="BH699" i="2"/>
  <c r="BG699" i="2"/>
  <c r="BF699" i="2"/>
  <c r="T699" i="2"/>
  <c r="R699" i="2"/>
  <c r="P699" i="2"/>
  <c r="BI695" i="2"/>
  <c r="BH695" i="2"/>
  <c r="BG695" i="2"/>
  <c r="BF695" i="2"/>
  <c r="T695" i="2"/>
  <c r="R695" i="2"/>
  <c r="P695" i="2"/>
  <c r="BI691" i="2"/>
  <c r="BH691" i="2"/>
  <c r="BG691" i="2"/>
  <c r="BF691" i="2"/>
  <c r="T691" i="2"/>
  <c r="R691" i="2"/>
  <c r="P691" i="2"/>
  <c r="BI686" i="2"/>
  <c r="BH686" i="2"/>
  <c r="BG686" i="2"/>
  <c r="BF686" i="2"/>
  <c r="T686" i="2"/>
  <c r="R686" i="2"/>
  <c r="P686" i="2"/>
  <c r="BI678" i="2"/>
  <c r="BH678" i="2"/>
  <c r="BG678" i="2"/>
  <c r="BF678" i="2"/>
  <c r="T678" i="2"/>
  <c r="R678" i="2"/>
  <c r="P678" i="2"/>
  <c r="BI675" i="2"/>
  <c r="BH675" i="2"/>
  <c r="BG675" i="2"/>
  <c r="BF675" i="2"/>
  <c r="T675" i="2"/>
  <c r="R675" i="2"/>
  <c r="P675" i="2"/>
  <c r="BI669" i="2"/>
  <c r="BH669" i="2"/>
  <c r="BG669" i="2"/>
  <c r="BF669" i="2"/>
  <c r="T669" i="2"/>
  <c r="R669" i="2"/>
  <c r="P669" i="2"/>
  <c r="BI666" i="2"/>
  <c r="BH666" i="2"/>
  <c r="BG666" i="2"/>
  <c r="BF666" i="2"/>
  <c r="T666" i="2"/>
  <c r="R666" i="2"/>
  <c r="P666" i="2"/>
  <c r="BI660" i="2"/>
  <c r="BH660" i="2"/>
  <c r="BG660" i="2"/>
  <c r="BF660" i="2"/>
  <c r="T660" i="2"/>
  <c r="R660" i="2"/>
  <c r="P660" i="2"/>
  <c r="BI649" i="2"/>
  <c r="BH649" i="2"/>
  <c r="BG649" i="2"/>
  <c r="BF649" i="2"/>
  <c r="T649" i="2"/>
  <c r="R649" i="2"/>
  <c r="P649" i="2"/>
  <c r="BI645" i="2"/>
  <c r="BH645" i="2"/>
  <c r="BG645" i="2"/>
  <c r="BF645" i="2"/>
  <c r="T645" i="2"/>
  <c r="R645" i="2"/>
  <c r="P645" i="2"/>
  <c r="BI643" i="2"/>
  <c r="BH643" i="2"/>
  <c r="BG643" i="2"/>
  <c r="BF643" i="2"/>
  <c r="T643" i="2"/>
  <c r="R643" i="2"/>
  <c r="P643" i="2"/>
  <c r="BI640" i="2"/>
  <c r="BH640" i="2"/>
  <c r="BG640" i="2"/>
  <c r="BF640" i="2"/>
  <c r="T640" i="2"/>
  <c r="R640" i="2"/>
  <c r="P640" i="2"/>
  <c r="BI636" i="2"/>
  <c r="BH636" i="2"/>
  <c r="BG636" i="2"/>
  <c r="BF636" i="2"/>
  <c r="T636" i="2"/>
  <c r="R636" i="2"/>
  <c r="P636" i="2"/>
  <c r="BI629" i="2"/>
  <c r="BH629" i="2"/>
  <c r="BG629" i="2"/>
  <c r="BF629" i="2"/>
  <c r="T629" i="2"/>
  <c r="R629" i="2"/>
  <c r="P629" i="2"/>
  <c r="BI620" i="2"/>
  <c r="BH620" i="2"/>
  <c r="BG620" i="2"/>
  <c r="BF620" i="2"/>
  <c r="T620" i="2"/>
  <c r="R620" i="2"/>
  <c r="P620" i="2"/>
  <c r="BI617" i="2"/>
  <c r="BH617" i="2"/>
  <c r="BG617" i="2"/>
  <c r="BF617" i="2"/>
  <c r="T617" i="2"/>
  <c r="R617" i="2"/>
  <c r="P617" i="2"/>
  <c r="BI610" i="2"/>
  <c r="BH610" i="2"/>
  <c r="BG610" i="2"/>
  <c r="BF610" i="2"/>
  <c r="T610" i="2"/>
  <c r="R610" i="2"/>
  <c r="P610" i="2"/>
  <c r="BI601" i="2"/>
  <c r="BH601" i="2"/>
  <c r="BG601" i="2"/>
  <c r="BF601" i="2"/>
  <c r="T601" i="2"/>
  <c r="R601" i="2"/>
  <c r="P601" i="2"/>
  <c r="BI598" i="2"/>
  <c r="BH598" i="2"/>
  <c r="BG598" i="2"/>
  <c r="BF598" i="2"/>
  <c r="T598" i="2"/>
  <c r="R598" i="2"/>
  <c r="P598" i="2"/>
  <c r="BI592" i="2"/>
  <c r="BH592" i="2"/>
  <c r="BG592" i="2"/>
  <c r="BF592" i="2"/>
  <c r="T592" i="2"/>
  <c r="R592" i="2"/>
  <c r="P592" i="2"/>
  <c r="BI589" i="2"/>
  <c r="BH589" i="2"/>
  <c r="BG589" i="2"/>
  <c r="BF589" i="2"/>
  <c r="T589" i="2"/>
  <c r="R589" i="2"/>
  <c r="P589" i="2"/>
  <c r="BI580" i="2"/>
  <c r="BH580" i="2"/>
  <c r="BG580" i="2"/>
  <c r="BF580" i="2"/>
  <c r="T580" i="2"/>
  <c r="R580" i="2"/>
  <c r="P580" i="2"/>
  <c r="BI576" i="2"/>
  <c r="BH576" i="2"/>
  <c r="BG576" i="2"/>
  <c r="BF576" i="2"/>
  <c r="T576" i="2"/>
  <c r="R576" i="2"/>
  <c r="P576" i="2"/>
  <c r="BI568" i="2"/>
  <c r="BH568" i="2"/>
  <c r="BG568" i="2"/>
  <c r="BF568" i="2"/>
  <c r="T568" i="2"/>
  <c r="T567" i="2" s="1"/>
  <c r="R568" i="2"/>
  <c r="R567" i="2" s="1"/>
  <c r="P568" i="2"/>
  <c r="P567" i="2"/>
  <c r="BI564" i="2"/>
  <c r="BH564" i="2"/>
  <c r="BG564" i="2"/>
  <c r="BF564" i="2"/>
  <c r="T564" i="2"/>
  <c r="R564" i="2"/>
  <c r="P564" i="2"/>
  <c r="BI560" i="2"/>
  <c r="BH560" i="2"/>
  <c r="BG560" i="2"/>
  <c r="BF560" i="2"/>
  <c r="T560" i="2"/>
  <c r="R560" i="2"/>
  <c r="P560" i="2"/>
  <c r="BI556" i="2"/>
  <c r="BH556" i="2"/>
  <c r="BG556" i="2"/>
  <c r="BF556" i="2"/>
  <c r="T556" i="2"/>
  <c r="R556" i="2"/>
  <c r="P556" i="2"/>
  <c r="BI551" i="2"/>
  <c r="BH551" i="2"/>
  <c r="BG551" i="2"/>
  <c r="BF551" i="2"/>
  <c r="T551" i="2"/>
  <c r="R551" i="2"/>
  <c r="P551" i="2"/>
  <c r="BI549" i="2"/>
  <c r="BH549" i="2"/>
  <c r="BG549" i="2"/>
  <c r="BF549" i="2"/>
  <c r="T549" i="2"/>
  <c r="R549" i="2"/>
  <c r="P549" i="2"/>
  <c r="BI543" i="2"/>
  <c r="BH543" i="2"/>
  <c r="BG543" i="2"/>
  <c r="BF543" i="2"/>
  <c r="T543" i="2"/>
  <c r="R543" i="2"/>
  <c r="P543" i="2"/>
  <c r="BI539" i="2"/>
  <c r="BH539" i="2"/>
  <c r="BG539" i="2"/>
  <c r="BF539" i="2"/>
  <c r="T539" i="2"/>
  <c r="R539" i="2"/>
  <c r="P539" i="2"/>
  <c r="BI535" i="2"/>
  <c r="BH535" i="2"/>
  <c r="BG535" i="2"/>
  <c r="BF535" i="2"/>
  <c r="T535" i="2"/>
  <c r="R535" i="2"/>
  <c r="P535" i="2"/>
  <c r="BI529" i="2"/>
  <c r="BH529" i="2"/>
  <c r="BG529" i="2"/>
  <c r="BF529" i="2"/>
  <c r="T529" i="2"/>
  <c r="R529" i="2"/>
  <c r="P529" i="2"/>
  <c r="BI525" i="2"/>
  <c r="BH525" i="2"/>
  <c r="BG525" i="2"/>
  <c r="BF525" i="2"/>
  <c r="T525" i="2"/>
  <c r="R525" i="2"/>
  <c r="P525" i="2"/>
  <c r="BI521" i="2"/>
  <c r="BH521" i="2"/>
  <c r="BG521" i="2"/>
  <c r="BF521" i="2"/>
  <c r="T521" i="2"/>
  <c r="R521" i="2"/>
  <c r="P521" i="2"/>
  <c r="BI516" i="2"/>
  <c r="BH516" i="2"/>
  <c r="BG516" i="2"/>
  <c r="BF516" i="2"/>
  <c r="T516" i="2"/>
  <c r="R516" i="2"/>
  <c r="P516" i="2"/>
  <c r="BI510" i="2"/>
  <c r="BH510" i="2"/>
  <c r="BG510" i="2"/>
  <c r="BF510" i="2"/>
  <c r="T510" i="2"/>
  <c r="R510" i="2"/>
  <c r="P510" i="2"/>
  <c r="BI506" i="2"/>
  <c r="BH506" i="2"/>
  <c r="BG506" i="2"/>
  <c r="BF506" i="2"/>
  <c r="T506" i="2"/>
  <c r="R506" i="2"/>
  <c r="P506" i="2"/>
  <c r="BI499" i="2"/>
  <c r="BH499" i="2"/>
  <c r="BG499" i="2"/>
  <c r="BF499" i="2"/>
  <c r="T499" i="2"/>
  <c r="R499" i="2"/>
  <c r="P499" i="2"/>
  <c r="BI494" i="2"/>
  <c r="BH494" i="2"/>
  <c r="BG494" i="2"/>
  <c r="BF494" i="2"/>
  <c r="T494" i="2"/>
  <c r="R494" i="2"/>
  <c r="P494" i="2"/>
  <c r="BI489" i="2"/>
  <c r="BH489" i="2"/>
  <c r="BG489" i="2"/>
  <c r="BF489" i="2"/>
  <c r="T489" i="2"/>
  <c r="R489" i="2"/>
  <c r="P489" i="2"/>
  <c r="BI488" i="2"/>
  <c r="BH488" i="2"/>
  <c r="BG488" i="2"/>
  <c r="BF488" i="2"/>
  <c r="T488" i="2"/>
  <c r="R488" i="2"/>
  <c r="P488" i="2"/>
  <c r="BI480" i="2"/>
  <c r="BH480" i="2"/>
  <c r="BG480" i="2"/>
  <c r="BF480" i="2"/>
  <c r="T480" i="2"/>
  <c r="R480" i="2"/>
  <c r="P480" i="2"/>
  <c r="BI476" i="2"/>
  <c r="BH476" i="2"/>
  <c r="BG476" i="2"/>
  <c r="BF476" i="2"/>
  <c r="T476" i="2"/>
  <c r="R476" i="2"/>
  <c r="P476" i="2"/>
  <c r="BI473" i="2"/>
  <c r="BH473" i="2"/>
  <c r="BG473" i="2"/>
  <c r="BF473" i="2"/>
  <c r="T473" i="2"/>
  <c r="R473" i="2"/>
  <c r="P473" i="2"/>
  <c r="BI471" i="2"/>
  <c r="BH471" i="2"/>
  <c r="BG471" i="2"/>
  <c r="BF471" i="2"/>
  <c r="T471" i="2"/>
  <c r="R471" i="2"/>
  <c r="P471" i="2"/>
  <c r="BI469" i="2"/>
  <c r="BH469" i="2"/>
  <c r="BG469" i="2"/>
  <c r="BF469" i="2"/>
  <c r="T469" i="2"/>
  <c r="R469" i="2"/>
  <c r="P469" i="2"/>
  <c r="BI467" i="2"/>
  <c r="BH467" i="2"/>
  <c r="BG467" i="2"/>
  <c r="BF467" i="2"/>
  <c r="T467" i="2"/>
  <c r="R467" i="2"/>
  <c r="P467" i="2"/>
  <c r="BI464" i="2"/>
  <c r="BH464" i="2"/>
  <c r="BG464" i="2"/>
  <c r="BF464" i="2"/>
  <c r="T464" i="2"/>
  <c r="R464" i="2"/>
  <c r="P464" i="2"/>
  <c r="BI460" i="2"/>
  <c r="BH460" i="2"/>
  <c r="BG460" i="2"/>
  <c r="BF460" i="2"/>
  <c r="T460" i="2"/>
  <c r="R460" i="2"/>
  <c r="P460" i="2"/>
  <c r="BI455" i="2"/>
  <c r="BH455" i="2"/>
  <c r="BG455" i="2"/>
  <c r="BF455" i="2"/>
  <c r="T455" i="2"/>
  <c r="T454" i="2" s="1"/>
  <c r="R455" i="2"/>
  <c r="R454" i="2" s="1"/>
  <c r="P455" i="2"/>
  <c r="P454" i="2"/>
  <c r="BI449" i="2"/>
  <c r="BH449" i="2"/>
  <c r="BG449" i="2"/>
  <c r="BF449" i="2"/>
  <c r="T449" i="2"/>
  <c r="R449" i="2"/>
  <c r="P449" i="2"/>
  <c r="BI442" i="2"/>
  <c r="BH442" i="2"/>
  <c r="BG442" i="2"/>
  <c r="BF442" i="2"/>
  <c r="T442" i="2"/>
  <c r="R442" i="2"/>
  <c r="P442" i="2"/>
  <c r="BI436" i="2"/>
  <c r="BH436" i="2"/>
  <c r="BG436" i="2"/>
  <c r="BF436" i="2"/>
  <c r="T436" i="2"/>
  <c r="R436" i="2"/>
  <c r="P436" i="2"/>
  <c r="BI430" i="2"/>
  <c r="BH430" i="2"/>
  <c r="BG430" i="2"/>
  <c r="BF430" i="2"/>
  <c r="T430" i="2"/>
  <c r="R430" i="2"/>
  <c r="P430" i="2"/>
  <c r="BI425" i="2"/>
  <c r="BH425" i="2"/>
  <c r="BG425" i="2"/>
  <c r="BF425" i="2"/>
  <c r="T425" i="2"/>
  <c r="R425" i="2"/>
  <c r="P425" i="2"/>
  <c r="BI418" i="2"/>
  <c r="BH418" i="2"/>
  <c r="BG418" i="2"/>
  <c r="BF418" i="2"/>
  <c r="T418" i="2"/>
  <c r="R418" i="2"/>
  <c r="P418" i="2"/>
  <c r="BI413" i="2"/>
  <c r="BH413" i="2"/>
  <c r="BG413" i="2"/>
  <c r="BF413" i="2"/>
  <c r="T413" i="2"/>
  <c r="R413" i="2"/>
  <c r="P413" i="2"/>
  <c r="BI409" i="2"/>
  <c r="BH409" i="2"/>
  <c r="BG409" i="2"/>
  <c r="BF409" i="2"/>
  <c r="T409" i="2"/>
  <c r="R409" i="2"/>
  <c r="P409" i="2"/>
  <c r="BI402" i="2"/>
  <c r="BH402" i="2"/>
  <c r="BG402" i="2"/>
  <c r="BF402" i="2"/>
  <c r="T402" i="2"/>
  <c r="R402" i="2"/>
  <c r="P402" i="2"/>
  <c r="BI396" i="2"/>
  <c r="BH396" i="2"/>
  <c r="BG396" i="2"/>
  <c r="BF396" i="2"/>
  <c r="T396" i="2"/>
  <c r="R396" i="2"/>
  <c r="P396" i="2"/>
  <c r="BI390" i="2"/>
  <c r="BH390" i="2"/>
  <c r="BG390" i="2"/>
  <c r="BF390" i="2"/>
  <c r="T390" i="2"/>
  <c r="R390" i="2"/>
  <c r="P390" i="2"/>
  <c r="BI385" i="2"/>
  <c r="BH385" i="2"/>
  <c r="BG385" i="2"/>
  <c r="BF385" i="2"/>
  <c r="T385" i="2"/>
  <c r="R385" i="2"/>
  <c r="P385" i="2"/>
  <c r="BI383" i="2"/>
  <c r="BH383" i="2"/>
  <c r="BG383" i="2"/>
  <c r="BF383" i="2"/>
  <c r="T383" i="2"/>
  <c r="R383" i="2"/>
  <c r="P383" i="2"/>
  <c r="BI378" i="2"/>
  <c r="BH378" i="2"/>
  <c r="BG378" i="2"/>
  <c r="BF378" i="2"/>
  <c r="T378" i="2"/>
  <c r="R378" i="2"/>
  <c r="P378" i="2"/>
  <c r="BI375" i="2"/>
  <c r="BH375" i="2"/>
  <c r="BG375" i="2"/>
  <c r="BF375" i="2"/>
  <c r="T375" i="2"/>
  <c r="R375" i="2"/>
  <c r="P375" i="2"/>
  <c r="BI372" i="2"/>
  <c r="BH372" i="2"/>
  <c r="BG372" i="2"/>
  <c r="BF372" i="2"/>
  <c r="T372" i="2"/>
  <c r="R372" i="2"/>
  <c r="P372" i="2"/>
  <c r="BI366" i="2"/>
  <c r="BH366" i="2"/>
  <c r="BG366" i="2"/>
  <c r="BF366" i="2"/>
  <c r="T366" i="2"/>
  <c r="R366" i="2"/>
  <c r="P366" i="2"/>
  <c r="BI361" i="2"/>
  <c r="BH361" i="2"/>
  <c r="BG361" i="2"/>
  <c r="BF361" i="2"/>
  <c r="T361" i="2"/>
  <c r="R361" i="2"/>
  <c r="P361" i="2"/>
  <c r="BI358" i="2"/>
  <c r="BH358" i="2"/>
  <c r="BG358" i="2"/>
  <c r="BF358" i="2"/>
  <c r="T358" i="2"/>
  <c r="R358" i="2"/>
  <c r="P358" i="2"/>
  <c r="BI356" i="2"/>
  <c r="BH356" i="2"/>
  <c r="BG356" i="2"/>
  <c r="BF356" i="2"/>
  <c r="T356" i="2"/>
  <c r="R356" i="2"/>
  <c r="P356" i="2"/>
  <c r="BI353" i="2"/>
  <c r="BH353" i="2"/>
  <c r="BG353" i="2"/>
  <c r="BF353" i="2"/>
  <c r="T353" i="2"/>
  <c r="R353" i="2"/>
  <c r="P353" i="2"/>
  <c r="BI348" i="2"/>
  <c r="BH348" i="2"/>
  <c r="BG348" i="2"/>
  <c r="BF348" i="2"/>
  <c r="T348" i="2"/>
  <c r="R348" i="2"/>
  <c r="P348" i="2"/>
  <c r="BI343" i="2"/>
  <c r="BH343" i="2"/>
  <c r="BG343" i="2"/>
  <c r="BF343" i="2"/>
  <c r="T343" i="2"/>
  <c r="R343" i="2"/>
  <c r="P343" i="2"/>
  <c r="BI341" i="2"/>
  <c r="BH341" i="2"/>
  <c r="BG341" i="2"/>
  <c r="BF341" i="2"/>
  <c r="T341" i="2"/>
  <c r="R341" i="2"/>
  <c r="P341" i="2"/>
  <c r="BI335" i="2"/>
  <c r="BH335" i="2"/>
  <c r="BG335" i="2"/>
  <c r="BF335" i="2"/>
  <c r="T335" i="2"/>
  <c r="R335" i="2"/>
  <c r="P335" i="2"/>
  <c r="BI329" i="2"/>
  <c r="BH329" i="2"/>
  <c r="BG329" i="2"/>
  <c r="BF329" i="2"/>
  <c r="T329" i="2"/>
  <c r="R329" i="2"/>
  <c r="P329" i="2"/>
  <c r="BI327" i="2"/>
  <c r="BH327" i="2"/>
  <c r="BG327" i="2"/>
  <c r="BF327" i="2"/>
  <c r="T327" i="2"/>
  <c r="R327" i="2"/>
  <c r="P327" i="2"/>
  <c r="BI323" i="2"/>
  <c r="BH323" i="2"/>
  <c r="BG323" i="2"/>
  <c r="BF323" i="2"/>
  <c r="T323" i="2"/>
  <c r="R323" i="2"/>
  <c r="P323" i="2"/>
  <c r="BI321" i="2"/>
  <c r="BH321" i="2"/>
  <c r="BG321" i="2"/>
  <c r="BF321" i="2"/>
  <c r="T321" i="2"/>
  <c r="R321" i="2"/>
  <c r="P321" i="2"/>
  <c r="BI317" i="2"/>
  <c r="BH317" i="2"/>
  <c r="BG317" i="2"/>
  <c r="BF317" i="2"/>
  <c r="T317" i="2"/>
  <c r="R317" i="2"/>
  <c r="P317" i="2"/>
  <c r="BI310" i="2"/>
  <c r="BH310" i="2"/>
  <c r="BG310" i="2"/>
  <c r="BF310" i="2"/>
  <c r="T310" i="2"/>
  <c r="R310" i="2"/>
  <c r="P310" i="2"/>
  <c r="BI306" i="2"/>
  <c r="BH306" i="2"/>
  <c r="BG306" i="2"/>
  <c r="BF306" i="2"/>
  <c r="T306" i="2"/>
  <c r="R306" i="2"/>
  <c r="P306" i="2"/>
  <c r="BI302" i="2"/>
  <c r="BH302" i="2"/>
  <c r="BG302" i="2"/>
  <c r="BF302" i="2"/>
  <c r="T302" i="2"/>
  <c r="R302" i="2"/>
  <c r="P302" i="2"/>
  <c r="BI297" i="2"/>
  <c r="BH297" i="2"/>
  <c r="BG297" i="2"/>
  <c r="BF297" i="2"/>
  <c r="T297" i="2"/>
  <c r="R297" i="2"/>
  <c r="P297" i="2"/>
  <c r="BI294" i="2"/>
  <c r="BH294" i="2"/>
  <c r="BG294" i="2"/>
  <c r="BF294" i="2"/>
  <c r="T294" i="2"/>
  <c r="R294" i="2"/>
  <c r="P294" i="2"/>
  <c r="BI292" i="2"/>
  <c r="BH292" i="2"/>
  <c r="BG292" i="2"/>
  <c r="BF292" i="2"/>
  <c r="T292" i="2"/>
  <c r="R292" i="2"/>
  <c r="P292" i="2"/>
  <c r="BI286" i="2"/>
  <c r="BH286" i="2"/>
  <c r="BG286" i="2"/>
  <c r="BF286" i="2"/>
  <c r="T286" i="2"/>
  <c r="R286" i="2"/>
  <c r="P286" i="2"/>
  <c r="BI284" i="2"/>
  <c r="BH284" i="2"/>
  <c r="BG284" i="2"/>
  <c r="BF284" i="2"/>
  <c r="T284" i="2"/>
  <c r="R284" i="2"/>
  <c r="P284" i="2"/>
  <c r="BI280" i="2"/>
  <c r="BH280" i="2"/>
  <c r="BG280" i="2"/>
  <c r="BF280" i="2"/>
  <c r="T280" i="2"/>
  <c r="R280" i="2"/>
  <c r="P280" i="2"/>
  <c r="BI274" i="2"/>
  <c r="BH274" i="2"/>
  <c r="BG274" i="2"/>
  <c r="BF274" i="2"/>
  <c r="T274" i="2"/>
  <c r="R274" i="2"/>
  <c r="P274" i="2"/>
  <c r="BI269" i="2"/>
  <c r="BH269" i="2"/>
  <c r="BG269" i="2"/>
  <c r="BF269" i="2"/>
  <c r="T269" i="2"/>
  <c r="R269" i="2"/>
  <c r="P269" i="2"/>
  <c r="BI264" i="2"/>
  <c r="BH264" i="2"/>
  <c r="BG264" i="2"/>
  <c r="BF264" i="2"/>
  <c r="T264" i="2"/>
  <c r="R264" i="2"/>
  <c r="P264" i="2"/>
  <c r="BI260" i="2"/>
  <c r="BH260" i="2"/>
  <c r="BG260" i="2"/>
  <c r="BF260" i="2"/>
  <c r="T260" i="2"/>
  <c r="R260" i="2"/>
  <c r="P260" i="2"/>
  <c r="BI252" i="2"/>
  <c r="BH252" i="2"/>
  <c r="BG252" i="2"/>
  <c r="BF252" i="2"/>
  <c r="T252" i="2"/>
  <c r="R252" i="2"/>
  <c r="P252" i="2"/>
  <c r="BI248" i="2"/>
  <c r="BH248" i="2"/>
  <c r="BG248" i="2"/>
  <c r="BF248" i="2"/>
  <c r="T248" i="2"/>
  <c r="R248" i="2"/>
  <c r="P248" i="2"/>
  <c r="BI243" i="2"/>
  <c r="BH243" i="2"/>
  <c r="BG243" i="2"/>
  <c r="BF243" i="2"/>
  <c r="T243" i="2"/>
  <c r="R243" i="2"/>
  <c r="P243" i="2"/>
  <c r="BI238" i="2"/>
  <c r="BH238" i="2"/>
  <c r="BG238" i="2"/>
  <c r="BF238" i="2"/>
  <c r="T238" i="2"/>
  <c r="R238" i="2"/>
  <c r="P238" i="2"/>
  <c r="BI233" i="2"/>
  <c r="BH233" i="2"/>
  <c r="BG233" i="2"/>
  <c r="BF233" i="2"/>
  <c r="T233" i="2"/>
  <c r="R233" i="2"/>
  <c r="P233" i="2"/>
  <c r="BI229" i="2"/>
  <c r="BH229" i="2"/>
  <c r="BG229" i="2"/>
  <c r="BF229" i="2"/>
  <c r="T229" i="2"/>
  <c r="R229" i="2"/>
  <c r="P229" i="2"/>
  <c r="BI225" i="2"/>
  <c r="BH225" i="2"/>
  <c r="BG225" i="2"/>
  <c r="BF225" i="2"/>
  <c r="T225" i="2"/>
  <c r="R225" i="2"/>
  <c r="P225" i="2"/>
  <c r="BI222" i="2"/>
  <c r="BH222" i="2"/>
  <c r="BG222" i="2"/>
  <c r="BF222" i="2"/>
  <c r="T222" i="2"/>
  <c r="R222" i="2"/>
  <c r="P222" i="2"/>
  <c r="BI218" i="2"/>
  <c r="BH218" i="2"/>
  <c r="BG218" i="2"/>
  <c r="BF218" i="2"/>
  <c r="T218" i="2"/>
  <c r="R218" i="2"/>
  <c r="P218" i="2"/>
  <c r="BI215" i="2"/>
  <c r="BH215" i="2"/>
  <c r="BG215" i="2"/>
  <c r="BF215" i="2"/>
  <c r="T215" i="2"/>
  <c r="R215" i="2"/>
  <c r="P215" i="2"/>
  <c r="BI210" i="2"/>
  <c r="BH210" i="2"/>
  <c r="BG210" i="2"/>
  <c r="BF210" i="2"/>
  <c r="T210" i="2"/>
  <c r="R210" i="2"/>
  <c r="P210" i="2"/>
  <c r="BI205" i="2"/>
  <c r="BH205" i="2"/>
  <c r="BG205" i="2"/>
  <c r="BF205" i="2"/>
  <c r="T205" i="2"/>
  <c r="R205" i="2"/>
  <c r="P205" i="2"/>
  <c r="BI201" i="2"/>
  <c r="BH201" i="2"/>
  <c r="BG201" i="2"/>
  <c r="BF201" i="2"/>
  <c r="T201" i="2"/>
  <c r="R201" i="2"/>
  <c r="P201" i="2"/>
  <c r="BI193" i="2"/>
  <c r="BH193" i="2"/>
  <c r="BG193" i="2"/>
  <c r="BF193" i="2"/>
  <c r="T193" i="2"/>
  <c r="R193" i="2"/>
  <c r="P193" i="2"/>
  <c r="BI189" i="2"/>
  <c r="BH189" i="2"/>
  <c r="BG189" i="2"/>
  <c r="BF189" i="2"/>
  <c r="T189" i="2"/>
  <c r="R189" i="2"/>
  <c r="P189" i="2"/>
  <c r="BI185" i="2"/>
  <c r="BH185" i="2"/>
  <c r="BG185" i="2"/>
  <c r="BF185" i="2"/>
  <c r="T185" i="2"/>
  <c r="R185" i="2"/>
  <c r="P185" i="2"/>
  <c r="BI180" i="2"/>
  <c r="BH180" i="2"/>
  <c r="BG180" i="2"/>
  <c r="BF180" i="2"/>
  <c r="T180" i="2"/>
  <c r="R180" i="2"/>
  <c r="P180" i="2"/>
  <c r="BI175" i="2"/>
  <c r="BH175" i="2"/>
  <c r="BG175" i="2"/>
  <c r="BF175" i="2"/>
  <c r="T175" i="2"/>
  <c r="R175" i="2"/>
  <c r="P175" i="2"/>
  <c r="BI168" i="2"/>
  <c r="BH168" i="2"/>
  <c r="BG168" i="2"/>
  <c r="BF168" i="2"/>
  <c r="T168" i="2"/>
  <c r="R168" i="2"/>
  <c r="P168" i="2"/>
  <c r="BI163" i="2"/>
  <c r="BH163" i="2"/>
  <c r="BG163" i="2"/>
  <c r="BF163" i="2"/>
  <c r="T163" i="2"/>
  <c r="R163" i="2"/>
  <c r="P163" i="2"/>
  <c r="BI158" i="2"/>
  <c r="BH158" i="2"/>
  <c r="BG158" i="2"/>
  <c r="BF158" i="2"/>
  <c r="T158" i="2"/>
  <c r="R158" i="2"/>
  <c r="P158" i="2"/>
  <c r="BI153" i="2"/>
  <c r="BH153" i="2"/>
  <c r="BG153" i="2"/>
  <c r="BF153" i="2"/>
  <c r="T153" i="2"/>
  <c r="R153" i="2"/>
  <c r="P153" i="2"/>
  <c r="BI147" i="2"/>
  <c r="BH147" i="2"/>
  <c r="BG147" i="2"/>
  <c r="BF147" i="2"/>
  <c r="T147" i="2"/>
  <c r="R147" i="2"/>
  <c r="P147" i="2"/>
  <c r="BI142" i="2"/>
  <c r="BH142" i="2"/>
  <c r="BG142" i="2"/>
  <c r="BF142" i="2"/>
  <c r="T142" i="2"/>
  <c r="R142" i="2"/>
  <c r="P142" i="2"/>
  <c r="BI138" i="2"/>
  <c r="BH138" i="2"/>
  <c r="BG138" i="2"/>
  <c r="BF138" i="2"/>
  <c r="T138" i="2"/>
  <c r="R138" i="2"/>
  <c r="P138" i="2"/>
  <c r="BI134" i="2"/>
  <c r="BH134" i="2"/>
  <c r="BG134" i="2"/>
  <c r="BF134" i="2"/>
  <c r="T134" i="2"/>
  <c r="R134" i="2"/>
  <c r="P134" i="2"/>
  <c r="BI129" i="2"/>
  <c r="BH129" i="2"/>
  <c r="BG129" i="2"/>
  <c r="BF129" i="2"/>
  <c r="T129" i="2"/>
  <c r="R129" i="2"/>
  <c r="P129" i="2"/>
  <c r="BI127" i="2"/>
  <c r="BH127" i="2"/>
  <c r="BG127" i="2"/>
  <c r="BF127" i="2"/>
  <c r="T127" i="2"/>
  <c r="R127" i="2"/>
  <c r="P127" i="2"/>
  <c r="BI124" i="2"/>
  <c r="BH124" i="2"/>
  <c r="BG124" i="2"/>
  <c r="BF124" i="2"/>
  <c r="T124" i="2"/>
  <c r="R124" i="2"/>
  <c r="P124" i="2"/>
  <c r="BI119" i="2"/>
  <c r="BH119" i="2"/>
  <c r="BG119" i="2"/>
  <c r="BF119" i="2"/>
  <c r="T119" i="2"/>
  <c r="R119" i="2"/>
  <c r="P119" i="2"/>
  <c r="BI114" i="2"/>
  <c r="BH114" i="2"/>
  <c r="BG114" i="2"/>
  <c r="BF114" i="2"/>
  <c r="T114" i="2"/>
  <c r="R114" i="2"/>
  <c r="P114" i="2"/>
  <c r="BI109" i="2"/>
  <c r="BH109" i="2"/>
  <c r="BG109" i="2"/>
  <c r="BF109" i="2"/>
  <c r="T109" i="2"/>
  <c r="R109" i="2"/>
  <c r="P109" i="2"/>
  <c r="BI104" i="2"/>
  <c r="BH104" i="2"/>
  <c r="BG104" i="2"/>
  <c r="BF104" i="2"/>
  <c r="T104" i="2"/>
  <c r="R104" i="2"/>
  <c r="P104" i="2"/>
  <c r="BI100" i="2"/>
  <c r="BH100" i="2"/>
  <c r="BG100" i="2"/>
  <c r="BF100" i="2"/>
  <c r="T100" i="2"/>
  <c r="R100" i="2"/>
  <c r="P100" i="2"/>
  <c r="BI95" i="2"/>
  <c r="BH95" i="2"/>
  <c r="BG95" i="2"/>
  <c r="BF95" i="2"/>
  <c r="T95" i="2"/>
  <c r="R95" i="2"/>
  <c r="P95" i="2"/>
  <c r="J89" i="2"/>
  <c r="F88" i="2"/>
  <c r="F86" i="2"/>
  <c r="E84" i="2"/>
  <c r="J55" i="2"/>
  <c r="F54" i="2"/>
  <c r="F52" i="2"/>
  <c r="E50" i="2"/>
  <c r="J21" i="2"/>
  <c r="E21" i="2"/>
  <c r="J54" i="2" s="1"/>
  <c r="J20" i="2"/>
  <c r="J18" i="2"/>
  <c r="E18" i="2"/>
  <c r="F89" i="2"/>
  <c r="J17" i="2"/>
  <c r="J12" i="2"/>
  <c r="J86" i="2" s="1"/>
  <c r="E7" i="2"/>
  <c r="E82" i="2" s="1"/>
  <c r="L50" i="1"/>
  <c r="AM50" i="1"/>
  <c r="AM49" i="1"/>
  <c r="L49" i="1"/>
  <c r="AM47" i="1"/>
  <c r="L47" i="1"/>
  <c r="L45" i="1"/>
  <c r="L44" i="1"/>
  <c r="J703" i="2"/>
  <c r="J675" i="2"/>
  <c r="BK649" i="2"/>
  <c r="BK629" i="2"/>
  <c r="J601" i="2"/>
  <c r="BK580" i="2"/>
  <c r="J560" i="2"/>
  <c r="BK539" i="2"/>
  <c r="J521" i="2"/>
  <c r="J506" i="2"/>
  <c r="J489" i="2"/>
  <c r="BK467" i="2"/>
  <c r="J455" i="2"/>
  <c r="J430" i="2"/>
  <c r="BK402" i="2"/>
  <c r="BK378" i="2"/>
  <c r="J366" i="2"/>
  <c r="BK353" i="2"/>
  <c r="BK321" i="2"/>
  <c r="BK302" i="2"/>
  <c r="J280" i="2"/>
  <c r="J264" i="2"/>
  <c r="J248" i="2"/>
  <c r="BK222" i="2"/>
  <c r="J210" i="2"/>
  <c r="BK185" i="2"/>
  <c r="BK168" i="2"/>
  <c r="J147" i="2"/>
  <c r="J134" i="2"/>
  <c r="J124" i="2"/>
  <c r="BK104" i="2"/>
  <c r="AS54" i="1"/>
  <c r="BK494" i="2"/>
  <c r="BK471" i="2"/>
  <c r="BK418" i="2"/>
  <c r="BK372" i="2"/>
  <c r="BK358" i="2"/>
  <c r="J302" i="2"/>
  <c r="BK280" i="2"/>
  <c r="J269" i="2"/>
  <c r="J225" i="2"/>
  <c r="J185" i="2"/>
  <c r="BK147" i="2"/>
  <c r="J114" i="2"/>
  <c r="J707" i="2"/>
  <c r="BK678" i="2"/>
  <c r="J649" i="2"/>
  <c r="BK636" i="2"/>
  <c r="J598" i="2"/>
  <c r="BK556" i="2"/>
  <c r="J516" i="2"/>
  <c r="BK488" i="2"/>
  <c r="BK455" i="2"/>
  <c r="BK436" i="2"/>
  <c r="J396" i="2"/>
  <c r="J378" i="2"/>
  <c r="BK361" i="2"/>
  <c r="J341" i="2"/>
  <c r="J252" i="2"/>
  <c r="BK233" i="2"/>
  <c r="J205" i="2"/>
  <c r="J153" i="2"/>
  <c r="BK114" i="2"/>
  <c r="BK703" i="2"/>
  <c r="J678" i="2"/>
  <c r="J636" i="2"/>
  <c r="BK592" i="2"/>
  <c r="BK560" i="2"/>
  <c r="J529" i="2"/>
  <c r="BK476" i="2"/>
  <c r="BK469" i="2"/>
  <c r="J402" i="2"/>
  <c r="J375" i="2"/>
  <c r="J348" i="2"/>
  <c r="BK329" i="2"/>
  <c r="J317" i="2"/>
  <c r="J297" i="2"/>
  <c r="BK286" i="2"/>
  <c r="BK243" i="2"/>
  <c r="BK210" i="2"/>
  <c r="BK180" i="2"/>
  <c r="J158" i="2"/>
  <c r="J119" i="2"/>
  <c r="BK95" i="2"/>
  <c r="J109" i="3"/>
  <c r="BK104" i="3"/>
  <c r="BK89" i="3"/>
  <c r="J112" i="3"/>
  <c r="J107" i="3"/>
  <c r="BK97" i="3"/>
  <c r="BK91" i="3"/>
  <c r="BK106" i="3"/>
  <c r="J97" i="3"/>
  <c r="J91" i="3"/>
  <c r="J100" i="3"/>
  <c r="J166" i="4"/>
  <c r="BK139" i="4"/>
  <c r="BK124" i="4"/>
  <c r="J99" i="4"/>
  <c r="BK163" i="4"/>
  <c r="BK107" i="4"/>
  <c r="BK170" i="4"/>
  <c r="BK155" i="4"/>
  <c r="J139" i="4"/>
  <c r="BK122" i="4"/>
  <c r="BK112" i="4"/>
  <c r="BK99" i="4"/>
  <c r="J163" i="4"/>
  <c r="J150" i="4"/>
  <c r="J112" i="4"/>
  <c r="BK95" i="4"/>
  <c r="J177" i="5"/>
  <c r="J141" i="5"/>
  <c r="BK92" i="5"/>
  <c r="J173" i="5"/>
  <c r="J170" i="5"/>
  <c r="J159" i="5"/>
  <c r="BK136" i="5"/>
  <c r="J108" i="5"/>
  <c r="J89" i="5"/>
  <c r="BK167" i="5"/>
  <c r="BK161" i="5"/>
  <c r="BK141" i="5"/>
  <c r="BK108" i="5"/>
  <c r="BK89" i="5"/>
  <c r="BK180" i="5"/>
  <c r="BK164" i="5"/>
  <c r="J136" i="5"/>
  <c r="BK120" i="5"/>
  <c r="BK99" i="5"/>
  <c r="J699" i="2"/>
  <c r="BK686" i="2"/>
  <c r="J660" i="2"/>
  <c r="J640" i="2"/>
  <c r="BK617" i="2"/>
  <c r="J592" i="2"/>
  <c r="J576" i="2"/>
  <c r="BK549" i="2"/>
  <c r="BK525" i="2"/>
  <c r="BK516" i="2"/>
  <c r="BK499" i="2"/>
  <c r="J480" i="2"/>
  <c r="J464" i="2"/>
  <c r="J442" i="2"/>
  <c r="J413" i="2"/>
  <c r="BK396" i="2"/>
  <c r="BK375" i="2"/>
  <c r="J356" i="2"/>
  <c r="J323" i="2"/>
  <c r="J310" i="2"/>
  <c r="BK297" i="2"/>
  <c r="J274" i="2"/>
  <c r="BK260" i="2"/>
  <c r="J238" i="2"/>
  <c r="J218" i="2"/>
  <c r="BK201" i="2"/>
  <c r="J180" i="2"/>
  <c r="J163" i="2"/>
  <c r="J142" i="2"/>
  <c r="J129" i="2"/>
  <c r="BK119" i="2"/>
  <c r="J100" i="2"/>
  <c r="J669" i="2"/>
  <c r="BK640" i="2"/>
  <c r="J620" i="2"/>
  <c r="J580" i="2"/>
  <c r="J549" i="2"/>
  <c r="J539" i="2"/>
  <c r="J525" i="2"/>
  <c r="BK480" i="2"/>
  <c r="J467" i="2"/>
  <c r="J425" i="2"/>
  <c r="BK383" i="2"/>
  <c r="J327" i="2"/>
  <c r="BK292" i="2"/>
  <c r="J284" i="2"/>
  <c r="BK238" i="2"/>
  <c r="BK229" i="2"/>
  <c r="J189" i="2"/>
  <c r="J138" i="2"/>
  <c r="J709" i="2"/>
  <c r="J691" i="2"/>
  <c r="BK666" i="2"/>
  <c r="BK643" i="2"/>
  <c r="BK610" i="2"/>
  <c r="BK576" i="2"/>
  <c r="BK535" i="2"/>
  <c r="BK489" i="2"/>
  <c r="BK460" i="2"/>
  <c r="BK442" i="2"/>
  <c r="J418" i="2"/>
  <c r="BK390" i="2"/>
  <c r="BK366" i="2"/>
  <c r="BK348" i="2"/>
  <c r="J329" i="2"/>
  <c r="BK248" i="2"/>
  <c r="J222" i="2"/>
  <c r="J193" i="2"/>
  <c r="BK129" i="2"/>
  <c r="BK707" i="2"/>
  <c r="J686" i="2"/>
  <c r="J643" i="2"/>
  <c r="BK601" i="2"/>
  <c r="J564" i="2"/>
  <c r="J543" i="2"/>
  <c r="BK506" i="2"/>
  <c r="BK473" i="2"/>
  <c r="BK449" i="2"/>
  <c r="J385" i="2"/>
  <c r="BK356" i="2"/>
  <c r="BK343" i="2"/>
  <c r="BK327" i="2"/>
  <c r="BK310" i="2"/>
  <c r="BK294" i="2"/>
  <c r="BK284" i="2"/>
  <c r="J260" i="2"/>
  <c r="J215" i="2"/>
  <c r="BK189" i="2"/>
  <c r="BK163" i="2"/>
  <c r="J127" i="2"/>
  <c r="J104" i="2"/>
  <c r="J111" i="3"/>
  <c r="BK107" i="3"/>
  <c r="BK99" i="3"/>
  <c r="BK82" i="3"/>
  <c r="BK109" i="3"/>
  <c r="J102" i="3"/>
  <c r="J93" i="3"/>
  <c r="BK85" i="3"/>
  <c r="J82" i="3"/>
  <c r="BK102" i="3"/>
  <c r="BK95" i="3"/>
  <c r="J89" i="3"/>
  <c r="J99" i="3"/>
  <c r="BK143" i="4"/>
  <c r="J129" i="4"/>
  <c r="J117" i="4"/>
  <c r="J95" i="4"/>
  <c r="J124" i="4"/>
  <c r="BK92" i="4"/>
  <c r="BK166" i="4"/>
  <c r="J143" i="4"/>
  <c r="BK135" i="4"/>
  <c r="J120" i="4"/>
  <c r="J114" i="4"/>
  <c r="BK104" i="4"/>
  <c r="BK86" i="4"/>
  <c r="BK120" i="4"/>
  <c r="BK110" i="4"/>
  <c r="J92" i="4"/>
  <c r="J186" i="5"/>
  <c r="J148" i="5"/>
  <c r="J113" i="5"/>
  <c r="J180" i="5"/>
  <c r="J161" i="5"/>
  <c r="J156" i="5"/>
  <c r="J132" i="5"/>
  <c r="BK125" i="5"/>
  <c r="J92" i="5"/>
  <c r="BK148" i="5"/>
  <c r="J120" i="5"/>
  <c r="J106" i="5"/>
  <c r="BK95" i="5"/>
  <c r="BK183" i="5"/>
  <c r="BK173" i="5"/>
  <c r="BK159" i="5"/>
  <c r="BK132" i="5"/>
  <c r="BK103" i="5"/>
  <c r="BK695" i="2"/>
  <c r="BK669" i="2"/>
  <c r="J645" i="2"/>
  <c r="BK620" i="2"/>
  <c r="BK589" i="2"/>
  <c r="J568" i="2"/>
  <c r="J556" i="2"/>
  <c r="BK529" i="2"/>
  <c r="BK510" i="2"/>
  <c r="J494" i="2"/>
  <c r="J473" i="2"/>
  <c r="J460" i="2"/>
  <c r="J436" i="2"/>
  <c r="BK425" i="2"/>
  <c r="BK409" i="2"/>
  <c r="J390" i="2"/>
  <c r="J358" i="2"/>
  <c r="J335" i="2"/>
  <c r="BK317" i="2"/>
  <c r="BK306" i="2"/>
  <c r="J294" i="2"/>
  <c r="BK269" i="2"/>
  <c r="BK252" i="2"/>
  <c r="J229" i="2"/>
  <c r="BK215" i="2"/>
  <c r="BK193" i="2"/>
  <c r="J175" i="2"/>
  <c r="BK153" i="2"/>
  <c r="BK138" i="2"/>
  <c r="BK127" i="2"/>
  <c r="BK109" i="2"/>
  <c r="J95" i="2"/>
  <c r="BK691" i="2"/>
  <c r="BK660" i="2"/>
  <c r="J629" i="2"/>
  <c r="BK598" i="2"/>
  <c r="BK564" i="2"/>
  <c r="BK543" i="2"/>
  <c r="J535" i="2"/>
  <c r="J510" i="2"/>
  <c r="J476" i="2"/>
  <c r="BK464" i="2"/>
  <c r="J409" i="2"/>
  <c r="J361" i="2"/>
  <c r="BK335" i="2"/>
  <c r="BK323" i="2"/>
  <c r="J286" i="2"/>
  <c r="BK274" i="2"/>
  <c r="J233" i="2"/>
  <c r="J201" i="2"/>
  <c r="J168" i="2"/>
  <c r="BK142" i="2"/>
  <c r="BK709" i="2"/>
  <c r="J695" i="2"/>
  <c r="BK675" i="2"/>
  <c r="BK645" i="2"/>
  <c r="J617" i="2"/>
  <c r="J589" i="2"/>
  <c r="J551" i="2"/>
  <c r="J499" i="2"/>
  <c r="J469" i="2"/>
  <c r="J449" i="2"/>
  <c r="BK413" i="2"/>
  <c r="BK385" i="2"/>
  <c r="J372" i="2"/>
  <c r="J343" i="2"/>
  <c r="J292" i="2"/>
  <c r="J243" i="2"/>
  <c r="BK218" i="2"/>
  <c r="BK158" i="2"/>
  <c r="BK134" i="2"/>
  <c r="J109" i="2"/>
  <c r="BK699" i="2"/>
  <c r="J666" i="2"/>
  <c r="J610" i="2"/>
  <c r="BK568" i="2"/>
  <c r="BK551" i="2"/>
  <c r="BK521" i="2"/>
  <c r="J488" i="2"/>
  <c r="J471" i="2"/>
  <c r="BK430" i="2"/>
  <c r="J383" i="2"/>
  <c r="J353" i="2"/>
  <c r="BK341" i="2"/>
  <c r="J321" i="2"/>
  <c r="J306" i="2"/>
  <c r="BK264" i="2"/>
  <c r="BK225" i="2"/>
  <c r="BK205" i="2"/>
  <c r="BK175" i="2"/>
  <c r="BK124" i="2"/>
  <c r="BK100" i="2"/>
  <c r="BK112" i="3"/>
  <c r="BK100" i="3"/>
  <c r="J85" i="3"/>
  <c r="BK111" i="3"/>
  <c r="J106" i="3"/>
  <c r="J95" i="3"/>
  <c r="J87" i="3"/>
  <c r="J84" i="3"/>
  <c r="J104" i="3"/>
  <c r="BK93" i="3"/>
  <c r="BK87" i="3"/>
  <c r="BK84" i="3"/>
  <c r="BK159" i="4"/>
  <c r="J135" i="4"/>
  <c r="J104" i="4"/>
  <c r="J170" i="4"/>
  <c r="J122" i="4"/>
  <c r="J86" i="4"/>
  <c r="J159" i="4"/>
  <c r="BK150" i="4"/>
  <c r="BK129" i="4"/>
  <c r="BK117" i="4"/>
  <c r="J110" i="4"/>
  <c r="BK89" i="4"/>
  <c r="J155" i="4"/>
  <c r="BK114" i="4"/>
  <c r="J107" i="4"/>
  <c r="J89" i="4"/>
  <c r="BK170" i="5"/>
  <c r="J125" i="5"/>
  <c r="J103" i="5"/>
  <c r="J183" i="5"/>
  <c r="J164" i="5"/>
  <c r="BK113" i="5"/>
  <c r="J99" i="5"/>
  <c r="BK186" i="5"/>
  <c r="BK177" i="5"/>
  <c r="J167" i="5"/>
  <c r="BK156" i="5"/>
  <c r="BK106" i="5"/>
  <c r="J95" i="5"/>
  <c r="R94" i="2" l="1"/>
  <c r="P232" i="2"/>
  <c r="R232" i="2"/>
  <c r="P279" i="2"/>
  <c r="BK377" i="2"/>
  <c r="J377" i="2" s="1"/>
  <c r="J64" i="2" s="1"/>
  <c r="T377" i="2"/>
  <c r="BK459" i="2"/>
  <c r="J459" i="2" s="1"/>
  <c r="J67" i="2" s="1"/>
  <c r="T459" i="2"/>
  <c r="P548" i="2"/>
  <c r="R548" i="2"/>
  <c r="P575" i="2"/>
  <c r="P574" i="2"/>
  <c r="BK677" i="2"/>
  <c r="J677" i="2" s="1"/>
  <c r="J72" i="2" s="1"/>
  <c r="P677" i="2"/>
  <c r="BK81" i="3"/>
  <c r="J81" i="3"/>
  <c r="J60" i="3"/>
  <c r="R81" i="3"/>
  <c r="R80" i="3" s="1"/>
  <c r="R85" i="4"/>
  <c r="R84" i="4" s="1"/>
  <c r="R83" i="4" s="1"/>
  <c r="R134" i="4"/>
  <c r="BK88" i="5"/>
  <c r="R88" i="5"/>
  <c r="P112" i="5"/>
  <c r="BK124" i="5"/>
  <c r="J124" i="5" s="1"/>
  <c r="J63" i="5" s="1"/>
  <c r="R124" i="5"/>
  <c r="P155" i="5"/>
  <c r="P94" i="2"/>
  <c r="BK232" i="2"/>
  <c r="J232" i="2"/>
  <c r="J62" i="2" s="1"/>
  <c r="T232" i="2"/>
  <c r="T279" i="2"/>
  <c r="R377" i="2"/>
  <c r="P429" i="2"/>
  <c r="R429" i="2"/>
  <c r="R459" i="2"/>
  <c r="BK575" i="2"/>
  <c r="BK574" i="2" s="1"/>
  <c r="J574" i="2" s="1"/>
  <c r="J70" i="2" s="1"/>
  <c r="R575" i="2"/>
  <c r="T677" i="2"/>
  <c r="P81" i="3"/>
  <c r="P80" i="3"/>
  <c r="AU56" i="1"/>
  <c r="P85" i="4"/>
  <c r="P84" i="4" s="1"/>
  <c r="BK134" i="4"/>
  <c r="J134" i="4"/>
  <c r="J62" i="4" s="1"/>
  <c r="T134" i="4"/>
  <c r="T88" i="5"/>
  <c r="R112" i="5"/>
  <c r="T124" i="5"/>
  <c r="BK155" i="5"/>
  <c r="J155" i="5"/>
  <c r="J66" i="5"/>
  <c r="R155" i="5"/>
  <c r="BK94" i="2"/>
  <c r="T94" i="2"/>
  <c r="BK279" i="2"/>
  <c r="J279" i="2" s="1"/>
  <c r="J63" i="2" s="1"/>
  <c r="R279" i="2"/>
  <c r="P377" i="2"/>
  <c r="BK429" i="2"/>
  <c r="J429" i="2"/>
  <c r="J65" i="2" s="1"/>
  <c r="T429" i="2"/>
  <c r="P459" i="2"/>
  <c r="BK548" i="2"/>
  <c r="J548" i="2"/>
  <c r="J68" i="2"/>
  <c r="T548" i="2"/>
  <c r="T575" i="2"/>
  <c r="T574" i="2" s="1"/>
  <c r="R677" i="2"/>
  <c r="T81" i="3"/>
  <c r="T80" i="3" s="1"/>
  <c r="BK85" i="4"/>
  <c r="BK84" i="4"/>
  <c r="J84" i="4" s="1"/>
  <c r="J60" i="4" s="1"/>
  <c r="T85" i="4"/>
  <c r="T84" i="4"/>
  <c r="T83" i="4" s="1"/>
  <c r="P134" i="4"/>
  <c r="P88" i="5"/>
  <c r="BK112" i="5"/>
  <c r="J112" i="5" s="1"/>
  <c r="J62" i="5" s="1"/>
  <c r="T112" i="5"/>
  <c r="P124" i="5"/>
  <c r="T155" i="5"/>
  <c r="BK567" i="2"/>
  <c r="J567" i="2"/>
  <c r="J69" i="2"/>
  <c r="BK454" i="2"/>
  <c r="J454" i="2"/>
  <c r="J66" i="2" s="1"/>
  <c r="BK140" i="5"/>
  <c r="J140" i="5" s="1"/>
  <c r="J65" i="5" s="1"/>
  <c r="BK169" i="4"/>
  <c r="J169" i="4"/>
  <c r="J63" i="4" s="1"/>
  <c r="BK135" i="5"/>
  <c r="J135" i="5" s="1"/>
  <c r="J64" i="5" s="1"/>
  <c r="J85" i="4"/>
  <c r="J61" i="4" s="1"/>
  <c r="J82" i="5"/>
  <c r="BE92" i="5"/>
  <c r="BE95" i="5"/>
  <c r="BE125" i="5"/>
  <c r="BE141" i="5"/>
  <c r="BE148" i="5"/>
  <c r="BE159" i="5"/>
  <c r="BE161" i="5"/>
  <c r="BE183" i="5"/>
  <c r="BK83" i="4"/>
  <c r="J83" i="4" s="1"/>
  <c r="J59" i="4" s="1"/>
  <c r="F55" i="5"/>
  <c r="BE89" i="5"/>
  <c r="BE99" i="5"/>
  <c r="BE132" i="5"/>
  <c r="BE136" i="5"/>
  <c r="BE156" i="5"/>
  <c r="BE170" i="5"/>
  <c r="BE186" i="5"/>
  <c r="E48" i="5"/>
  <c r="J80" i="5"/>
  <c r="BE103" i="5"/>
  <c r="BE106" i="5"/>
  <c r="BE108" i="5"/>
  <c r="BE113" i="5"/>
  <c r="BE164" i="5"/>
  <c r="BE173" i="5"/>
  <c r="BE177" i="5"/>
  <c r="BE180" i="5"/>
  <c r="BE120" i="5"/>
  <c r="BE167" i="5"/>
  <c r="E48" i="4"/>
  <c r="J54" i="4"/>
  <c r="BE86" i="4"/>
  <c r="BE99" i="4"/>
  <c r="BE104" i="4"/>
  <c r="BE143" i="4"/>
  <c r="BE170" i="4"/>
  <c r="J52" i="4"/>
  <c r="F55" i="4"/>
  <c r="BE92" i="4"/>
  <c r="BE95" i="4"/>
  <c r="BE120" i="4"/>
  <c r="BE124" i="4"/>
  <c r="BE139" i="4"/>
  <c r="BE159" i="4"/>
  <c r="BE129" i="4"/>
  <c r="BE135" i="4"/>
  <c r="BE155" i="4"/>
  <c r="BE166" i="4"/>
  <c r="BE89" i="4"/>
  <c r="BE107" i="4"/>
  <c r="BE110" i="4"/>
  <c r="BE112" i="4"/>
  <c r="BE114" i="4"/>
  <c r="BE117" i="4"/>
  <c r="BE122" i="4"/>
  <c r="BE150" i="4"/>
  <c r="BE163" i="4"/>
  <c r="J52" i="3"/>
  <c r="BE97" i="3"/>
  <c r="BE104" i="3"/>
  <c r="J94" i="2"/>
  <c r="J61" i="2" s="1"/>
  <c r="F55" i="3"/>
  <c r="BE89" i="3"/>
  <c r="BE99" i="3"/>
  <c r="E48" i="3"/>
  <c r="J54" i="3"/>
  <c r="BE82" i="3"/>
  <c r="BE87" i="3"/>
  <c r="BE95" i="3"/>
  <c r="BE100" i="3"/>
  <c r="BE102" i="3"/>
  <c r="BE107" i="3"/>
  <c r="BE109" i="3"/>
  <c r="BE111" i="3"/>
  <c r="BE112" i="3"/>
  <c r="BE84" i="3"/>
  <c r="BE85" i="3"/>
  <c r="BE91" i="3"/>
  <c r="BE93" i="3"/>
  <c r="BE106" i="3"/>
  <c r="E48" i="2"/>
  <c r="J52" i="2"/>
  <c r="BE114" i="2"/>
  <c r="BE129" i="2"/>
  <c r="BE142" i="2"/>
  <c r="BE185" i="2"/>
  <c r="BE193" i="2"/>
  <c r="BE218" i="2"/>
  <c r="BE233" i="2"/>
  <c r="BE238" i="2"/>
  <c r="BE248" i="2"/>
  <c r="BE361" i="2"/>
  <c r="BE378" i="2"/>
  <c r="BE390" i="2"/>
  <c r="BE409" i="2"/>
  <c r="BE418" i="2"/>
  <c r="BE436" i="2"/>
  <c r="BE455" i="2"/>
  <c r="BE460" i="2"/>
  <c r="BE480" i="2"/>
  <c r="BE488" i="2"/>
  <c r="BE489" i="2"/>
  <c r="BE535" i="2"/>
  <c r="BE539" i="2"/>
  <c r="BE598" i="2"/>
  <c r="BE629" i="2"/>
  <c r="BE645" i="2"/>
  <c r="BE649" i="2"/>
  <c r="BE686" i="2"/>
  <c r="BE695" i="2"/>
  <c r="BE703" i="2"/>
  <c r="BE707" i="2"/>
  <c r="F55" i="2"/>
  <c r="J88" i="2"/>
  <c r="BE100" i="2"/>
  <c r="BE119" i="2"/>
  <c r="BE138" i="2"/>
  <c r="BE147" i="2"/>
  <c r="BE153" i="2"/>
  <c r="BE168" i="2"/>
  <c r="BE180" i="2"/>
  <c r="BE189" i="2"/>
  <c r="BE205" i="2"/>
  <c r="BE225" i="2"/>
  <c r="BE260" i="2"/>
  <c r="BE269" i="2"/>
  <c r="BE294" i="2"/>
  <c r="BE297" i="2"/>
  <c r="BE306" i="2"/>
  <c r="BE310" i="2"/>
  <c r="BE321" i="2"/>
  <c r="BE335" i="2"/>
  <c r="BE353" i="2"/>
  <c r="BE356" i="2"/>
  <c r="BE402" i="2"/>
  <c r="BE413" i="2"/>
  <c r="BE425" i="2"/>
  <c r="BE464" i="2"/>
  <c r="BE471" i="2"/>
  <c r="BE476" i="2"/>
  <c r="BE494" i="2"/>
  <c r="BE510" i="2"/>
  <c r="BE525" i="2"/>
  <c r="BE543" i="2"/>
  <c r="BE549" i="2"/>
  <c r="BE568" i="2"/>
  <c r="BE620" i="2"/>
  <c r="BE660" i="2"/>
  <c r="BE669" i="2"/>
  <c r="BE709" i="2"/>
  <c r="BE95" i="2"/>
  <c r="BE104" i="2"/>
  <c r="BE109" i="2"/>
  <c r="BE124" i="2"/>
  <c r="BE134" i="2"/>
  <c r="BE175" i="2"/>
  <c r="BE210" i="2"/>
  <c r="BE215" i="2"/>
  <c r="BE222" i="2"/>
  <c r="BE243" i="2"/>
  <c r="BE252" i="2"/>
  <c r="BE302" i="2"/>
  <c r="BE317" i="2"/>
  <c r="BE343" i="2"/>
  <c r="BE348" i="2"/>
  <c r="BE366" i="2"/>
  <c r="BE375" i="2"/>
  <c r="BE396" i="2"/>
  <c r="BE467" i="2"/>
  <c r="BE469" i="2"/>
  <c r="BE499" i="2"/>
  <c r="BE516" i="2"/>
  <c r="BE529" i="2"/>
  <c r="BE551" i="2"/>
  <c r="BE556" i="2"/>
  <c r="BE560" i="2"/>
  <c r="BE576" i="2"/>
  <c r="BE589" i="2"/>
  <c r="BE601" i="2"/>
  <c r="BE636" i="2"/>
  <c r="BE643" i="2"/>
  <c r="BE666" i="2"/>
  <c r="BE127" i="2"/>
  <c r="BE158" i="2"/>
  <c r="BE163" i="2"/>
  <c r="BE201" i="2"/>
  <c r="BE229" i="2"/>
  <c r="BE264" i="2"/>
  <c r="BE274" i="2"/>
  <c r="BE280" i="2"/>
  <c r="BE284" i="2"/>
  <c r="BE286" i="2"/>
  <c r="BE292" i="2"/>
  <c r="BE323" i="2"/>
  <c r="BE327" i="2"/>
  <c r="BE329" i="2"/>
  <c r="BE341" i="2"/>
  <c r="BE358" i="2"/>
  <c r="BE372" i="2"/>
  <c r="BE383" i="2"/>
  <c r="BE385" i="2"/>
  <c r="BE430" i="2"/>
  <c r="BE442" i="2"/>
  <c r="BE449" i="2"/>
  <c r="BE473" i="2"/>
  <c r="BE506" i="2"/>
  <c r="BE521" i="2"/>
  <c r="BE564" i="2"/>
  <c r="BE580" i="2"/>
  <c r="BE592" i="2"/>
  <c r="BE610" i="2"/>
  <c r="BE617" i="2"/>
  <c r="BE640" i="2"/>
  <c r="BE675" i="2"/>
  <c r="BE678" i="2"/>
  <c r="BE691" i="2"/>
  <c r="BE699" i="2"/>
  <c r="F35" i="2"/>
  <c r="BB55" i="1" s="1"/>
  <c r="F37" i="3"/>
  <c r="BD56" i="1" s="1"/>
  <c r="J34" i="3"/>
  <c r="AW56" i="1" s="1"/>
  <c r="F34" i="4"/>
  <c r="BA57" i="1" s="1"/>
  <c r="F37" i="4"/>
  <c r="BD57" i="1" s="1"/>
  <c r="F37" i="5"/>
  <c r="BD58" i="1" s="1"/>
  <c r="F37" i="2"/>
  <c r="BD55" i="1" s="1"/>
  <c r="F36" i="2"/>
  <c r="BC55" i="1" s="1"/>
  <c r="F34" i="2"/>
  <c r="BA55" i="1" s="1"/>
  <c r="F34" i="3"/>
  <c r="BA56" i="1" s="1"/>
  <c r="J34" i="4"/>
  <c r="AW57" i="1" s="1"/>
  <c r="F35" i="4"/>
  <c r="BB57" i="1" s="1"/>
  <c r="F35" i="5"/>
  <c r="BB58" i="1" s="1"/>
  <c r="J34" i="2"/>
  <c r="AW55" i="1" s="1"/>
  <c r="F35" i="3"/>
  <c r="BB56" i="1" s="1"/>
  <c r="F36" i="3"/>
  <c r="BC56" i="1" s="1"/>
  <c r="F36" i="4"/>
  <c r="BC57" i="1" s="1"/>
  <c r="F34" i="5"/>
  <c r="BA58" i="1" s="1"/>
  <c r="J34" i="5"/>
  <c r="AW58" i="1" s="1"/>
  <c r="F36" i="5"/>
  <c r="BC58" i="1" s="1"/>
  <c r="J575" i="2" l="1"/>
  <c r="J71" i="2" s="1"/>
  <c r="T93" i="2"/>
  <c r="T92" i="2"/>
  <c r="T87" i="5"/>
  <c r="T86" i="5" s="1"/>
  <c r="R574" i="2"/>
  <c r="R87" i="5"/>
  <c r="R86" i="5" s="1"/>
  <c r="P83" i="4"/>
  <c r="AU57" i="1"/>
  <c r="P93" i="2"/>
  <c r="P92" i="2"/>
  <c r="AU55" i="1" s="1"/>
  <c r="P87" i="5"/>
  <c r="P86" i="5"/>
  <c r="AU58" i="1" s="1"/>
  <c r="BK93" i="2"/>
  <c r="J93" i="2"/>
  <c r="J60" i="2"/>
  <c r="BK87" i="5"/>
  <c r="J87" i="5" s="1"/>
  <c r="J60" i="5" s="1"/>
  <c r="R93" i="2"/>
  <c r="R92" i="2" s="1"/>
  <c r="BK80" i="3"/>
  <c r="J80" i="3"/>
  <c r="J59" i="3"/>
  <c r="J88" i="5"/>
  <c r="J61" i="5" s="1"/>
  <c r="J33" i="3"/>
  <c r="AV56" i="1"/>
  <c r="AT56" i="1" s="1"/>
  <c r="J33" i="4"/>
  <c r="AV57" i="1" s="1"/>
  <c r="AT57" i="1" s="1"/>
  <c r="J33" i="5"/>
  <c r="AV58" i="1" s="1"/>
  <c r="AT58" i="1" s="1"/>
  <c r="BB54" i="1"/>
  <c r="AX54" i="1" s="1"/>
  <c r="BD54" i="1"/>
  <c r="W33" i="1" s="1"/>
  <c r="J33" i="2"/>
  <c r="AV55" i="1" s="1"/>
  <c r="AT55" i="1" s="1"/>
  <c r="F33" i="2"/>
  <c r="AZ55" i="1" s="1"/>
  <c r="F33" i="3"/>
  <c r="AZ56" i="1" s="1"/>
  <c r="F33" i="4"/>
  <c r="AZ57" i="1"/>
  <c r="J30" i="4"/>
  <c r="AG57" i="1" s="1"/>
  <c r="F33" i="5"/>
  <c r="AZ58" i="1"/>
  <c r="BA54" i="1"/>
  <c r="W30" i="1" s="1"/>
  <c r="BC54" i="1"/>
  <c r="W32" i="1"/>
  <c r="BK86" i="5" l="1"/>
  <c r="J86" i="5"/>
  <c r="J59" i="5" s="1"/>
  <c r="BK92" i="2"/>
  <c r="J92" i="2" s="1"/>
  <c r="J59" i="2" s="1"/>
  <c r="AN57" i="1"/>
  <c r="J39" i="4"/>
  <c r="AU54" i="1"/>
  <c r="AW54" i="1"/>
  <c r="AK30" i="1" s="1"/>
  <c r="J30" i="3"/>
  <c r="AG56" i="1" s="1"/>
  <c r="W31" i="1"/>
  <c r="AZ54" i="1"/>
  <c r="W29" i="1"/>
  <c r="AY54" i="1"/>
  <c r="J39" i="3" l="1"/>
  <c r="AN56" i="1"/>
  <c r="J30" i="2"/>
  <c r="AG55" i="1"/>
  <c r="AN55" i="1" s="1"/>
  <c r="J30" i="5"/>
  <c r="AG58" i="1" s="1"/>
  <c r="AV54" i="1"/>
  <c r="AK29" i="1" s="1"/>
  <c r="J39" i="5" l="1"/>
  <c r="J39" i="2"/>
  <c r="AN58" i="1"/>
  <c r="AG54" i="1"/>
  <c r="AK26" i="1" s="1"/>
  <c r="AK35" i="1" s="1"/>
  <c r="AT54" i="1"/>
  <c r="AN54" i="1" s="1"/>
</calcChain>
</file>

<file path=xl/sharedStrings.xml><?xml version="1.0" encoding="utf-8"?>
<sst xmlns="http://schemas.openxmlformats.org/spreadsheetml/2006/main" count="9105" uniqueCount="1479">
  <si>
    <t>Export Komplet</t>
  </si>
  <si>
    <t>VZ</t>
  </si>
  <si>
    <t>2.0</t>
  </si>
  <si>
    <t>ZAMOK</t>
  </si>
  <si>
    <t>False</t>
  </si>
  <si>
    <t>{b077f35d-abc9-42b2-9ed2-fadc409b9364}</t>
  </si>
  <si>
    <t>0,01</t>
  </si>
  <si>
    <t>21</t>
  </si>
  <si>
    <t>15</t>
  </si>
  <si>
    <t>REKAPITULACE ZAKÁZKY</t>
  </si>
  <si>
    <t>v ---  níže se nacházejí doplnkové a pomocné údaje k sestavám  --- v</t>
  </si>
  <si>
    <t>Návod na vyplnění</t>
  </si>
  <si>
    <t>0,001</t>
  </si>
  <si>
    <t>Kód:</t>
  </si>
  <si>
    <t>2022-02(1)</t>
  </si>
  <si>
    <t>Měnit lze pouze buňky se žlutým podbarvením!_x000D_
_x000D_
1) v Rekapitulaci zakázky vyplňte údaje o Uchazeči (přenesou se do ostatních sestav i v jiných listech)_x000D_
_x000D_
2) na vybraných listech vyplňte v sestavě Soupis prací ceny u položek</t>
  </si>
  <si>
    <t>Zakázka:</t>
  </si>
  <si>
    <t>Oprava mostu v km 1,122 na trati Hanušovice - Mikulovice</t>
  </si>
  <si>
    <t>KSO:</t>
  </si>
  <si>
    <t/>
  </si>
  <si>
    <t>CC-CZ:</t>
  </si>
  <si>
    <t>Místo:</t>
  </si>
  <si>
    <t>Hanušovice</t>
  </si>
  <si>
    <t>Datum:</t>
  </si>
  <si>
    <t>3. 2. 2022</t>
  </si>
  <si>
    <t>Zadavatel:</t>
  </si>
  <si>
    <t>IČ:</t>
  </si>
  <si>
    <t>70994234</t>
  </si>
  <si>
    <t>Správa železnic, státní organizace</t>
  </si>
  <si>
    <t>DIČ:</t>
  </si>
  <si>
    <t>CZ70994234</t>
  </si>
  <si>
    <t>Uchazeč:</t>
  </si>
  <si>
    <t>Vyplň údaj</t>
  </si>
  <si>
    <t>Projektant:</t>
  </si>
  <si>
    <t xml:space="preserve"> </t>
  </si>
  <si>
    <t>True</t>
  </si>
  <si>
    <t>Zpracovatel:</t>
  </si>
  <si>
    <t>Ing Basler Miroslav</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</si>
  <si>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</si>
  <si>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t>
  </si>
  <si>
    <t>Cena bez DPH</t>
  </si>
  <si>
    <t>Sazba daně</t>
  </si>
  <si>
    <t>Základ daně</t>
  </si>
  <si>
    <t>Výše daně</t>
  </si>
  <si>
    <t>DPH</t>
  </si>
  <si>
    <t>základní</t>
  </si>
  <si>
    <t>snížená</t>
  </si>
  <si>
    <t>zákl. přenesená</t>
  </si>
  <si>
    <t>sníž. přenesená</t>
  </si>
  <si>
    <t>nulová</t>
  </si>
  <si>
    <t>Cena s DPH</t>
  </si>
  <si>
    <t>v</t>
  </si>
  <si>
    <t>CZK</t>
  </si>
  <si>
    <t>REKAPITULACE OBJEKTŮ ZAKÁZKY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</si>
  <si>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</si>
  <si>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</si>
  <si>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</si>
  <si>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</si>
  <si>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</si>
  <si>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</si>
  <si>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</si>
  <si>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</si>
  <si>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</si>
  <si>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</si>
  <si>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</si>
  <si>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</si>
  <si>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</si>
  <si>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</si>
  <si>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</si>
  <si>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</si>
  <si>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</si>
  <si>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</si>
  <si>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zakázky celkem</t>
  </si>
  <si>
    <t>D</t>
  </si>
  <si>
    <t>0</t>
  </si>
  <si>
    <t>###NOIMPORT###</t>
  </si>
  <si>
    <t>IMPORT</t>
  </si>
  <si>
    <t>{00000000-0000-0000-0000-000000000000}</t>
  </si>
  <si>
    <t>/</t>
  </si>
  <si>
    <t>SO 01</t>
  </si>
  <si>
    <t>Most km 1,122</t>
  </si>
  <si>
    <t>STA</t>
  </si>
  <si>
    <t>1</t>
  </si>
  <si>
    <t>{647f71ae-57ea-48f5-8c33-74071cc22b09}</t>
  </si>
  <si>
    <t>2</t>
  </si>
  <si>
    <t>PS 01</t>
  </si>
  <si>
    <t>Ochrana kabelů</t>
  </si>
  <si>
    <t>PRO</t>
  </si>
  <si>
    <t>{36fd6277-550c-4952-b56e-f9b62e9cbc8b}</t>
  </si>
  <si>
    <t>SO 02</t>
  </si>
  <si>
    <t>Železniční svršek</t>
  </si>
  <si>
    <t>{5c067a13-cc2f-4cfb-b2f1-052891ce5d30}</t>
  </si>
  <si>
    <t>VRN a VON</t>
  </si>
  <si>
    <t>VRN a VON pro SO 01 Most km 1,122</t>
  </si>
  <si>
    <t>{69b3db7f-5d52-45ad-8e20-2dcf7f80acd7}</t>
  </si>
  <si>
    <t>KRYCÍ LIST SOUPISU PRACÍ</t>
  </si>
  <si>
    <t>Objekt:</t>
  </si>
  <si>
    <t>SO 01 - Most km 1,122</t>
  </si>
  <si>
    <t>REKAPITULACE ČLENĚNÍ SOUPISU PRACÍ</t>
  </si>
  <si>
    <t>Kód dílu - Popis</t>
  </si>
  <si>
    <t>Cena celkem [CZK]</t>
  </si>
  <si>
    <t>-1</t>
  </si>
  <si>
    <t>HSV - Práce a dodávky HSV</t>
  </si>
  <si>
    <t xml:space="preserve">    1 - Zemní práce</t>
  </si>
  <si>
    <t xml:space="preserve">    2 - Zakládání</t>
  </si>
  <si>
    <t xml:space="preserve">    3 - Svislé a kompletní konstrukce</t>
  </si>
  <si>
    <t xml:space="preserve">    4 - Vodorovné konstrukce</t>
  </si>
  <si>
    <t xml:space="preserve">    6 - Úpravy povrchů, podlahy a osazování výplní</t>
  </si>
  <si>
    <t xml:space="preserve">    8 - Trubní vedení</t>
  </si>
  <si>
    <t xml:space="preserve">    9 - Ostatní konstrukce a práce, bourání</t>
  </si>
  <si>
    <t xml:space="preserve">    997 - Přesun sutě</t>
  </si>
  <si>
    <t xml:space="preserve">    998 - Přesun hmot</t>
  </si>
  <si>
    <t>PSV - Práce a dodávky PSV</t>
  </si>
  <si>
    <t xml:space="preserve">    711 - Izolace proti vodě, vlhkosti a plynům</t>
  </si>
  <si>
    <t xml:space="preserve">    789 - Povrchové úpravy ocelových konstrukcí a technologických zařízení</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</si>
  <si>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</si>
  <si>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</si>
  <si>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</si>
  <si>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</si>
  <si>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</si>
  <si>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</si>
  <si>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</si>
  <si>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</si>
  <si>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</si>
  <si>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</si>
  <si>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</si>
  <si>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</si>
  <si>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</si>
  <si>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</si>
  <si>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</si>
  <si>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</si>
  <si>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</si>
  <si>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</si>
  <si>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111211101</t>
  </si>
  <si>
    <t>Odstranění křovin a stromů s odstraněním kořenů ručně průměru kmene do 100 mm jakékoliv plochy v rovině nebo ve svahu o sklonu do 1:5</t>
  </si>
  <si>
    <t>m2</t>
  </si>
  <si>
    <t>CS ÚRS 2023 01</t>
  </si>
  <si>
    <t>4</t>
  </si>
  <si>
    <t>Online PSC</t>
  </si>
  <si>
    <t>https://podminky.urs.cz/item/CS_URS_2023_01/111211101</t>
  </si>
  <si>
    <t>VV</t>
  </si>
  <si>
    <t xml:space="preserve">"odstranění náletových dřevin, p.č. 1578/1" </t>
  </si>
  <si>
    <t>"předpoklad" 15,00*5</t>
  </si>
  <si>
    <t>Součet</t>
  </si>
  <si>
    <t>111301111</t>
  </si>
  <si>
    <t>Sejmutí drnu tl. do 100 mm, v jakékoliv ploše</t>
  </si>
  <si>
    <t>https://podminky.urs.cz/item/CS_URS_2023_01/111301111</t>
  </si>
  <si>
    <t>"předpoklad" 40,00</t>
  </si>
  <si>
    <t>3</t>
  </si>
  <si>
    <t>113107151</t>
  </si>
  <si>
    <t>Odstranění podkladů nebo krytů strojně plochy jednotlivě přes 50 m2 do 200 m2 s přemístěním hmot na skládku na vzdálenost do 20 m nebo s naložením na dopravní prostředek z kameniva těženého, o tl. vrstvy do 100 mm</t>
  </si>
  <si>
    <t>-253440052</t>
  </si>
  <si>
    <t>https://podminky.urs.cz/item/CS_URS_2023_01/113107151</t>
  </si>
  <si>
    <t>Přístupová komunikace od přejezdu  P4263, km 1,163 k mostu, p.č. 1578/1, délka 30,0m, šířka zapanelování 1,0m+2,0m, celková  šířka  4,0m</t>
  </si>
  <si>
    <t>"štěrkodrť pod silničními panely tl. 50mm, v ose koleje=1,0m, vně koleje=2,0m" (1,0+2,0)*30,0</t>
  </si>
  <si>
    <t>113107162</t>
  </si>
  <si>
    <t>Odstranění podkladů nebo krytů strojně plochy jednotlivě přes 50 m2 do 200 m2 s přemístěním hmot na skládku na vzdálenost do 20 m nebo s naložením na dopravní prostředek z kameniva hrubého drceného, o tl. vrstvy přes 100 do 200 mm</t>
  </si>
  <si>
    <t>123019531</t>
  </si>
  <si>
    <t>https://podminky.urs.cz/item/CS_URS_2023_01/113107162</t>
  </si>
  <si>
    <t>"štěrkodrť pod silničními panely tl. 200mm, vně koleje" (2,0)*30,0</t>
  </si>
  <si>
    <t>5</t>
  </si>
  <si>
    <t>113151111</t>
  </si>
  <si>
    <t>Rozebírání zpevněných ploch s přemístěním na skládku na vzdálenost do 20 m nebo s naložením na dopravní prostředek ze silničních panelů</t>
  </si>
  <si>
    <t>-410929371</t>
  </si>
  <si>
    <t>https://podminky.urs.cz/item/CS_URS_2023_01/113151111</t>
  </si>
  <si>
    <t>"silničními panely, v ose koleje=1,0m, vně koleje=2,0m" (1,0+2,0)*30,0</t>
  </si>
  <si>
    <t>6</t>
  </si>
  <si>
    <t>113311121</t>
  </si>
  <si>
    <t>Odstranění geosyntetik s uložením na vzdálenost do 20 m nebo naložením na dopravní prostředek geotextilie</t>
  </si>
  <si>
    <t>1725398983</t>
  </si>
  <si>
    <t>https://podminky.urs.cz/item/CS_URS_2023_01/113311121</t>
  </si>
  <si>
    <t>"geotextilie pod silničními panely , v ose koleje=1,0m+1,0m, vně koleje=2,0m+0,5" (1,0+1,0+2,0+0,5)*30,0*1,1</t>
  </si>
  <si>
    <t>7</t>
  </si>
  <si>
    <t>119001422</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</si>
  <si>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kabelů a kabelových tratí z volně ložených kabelů a to přes 3 do 6 kabelů</t>
  </si>
  <si>
    <t>m</t>
  </si>
  <si>
    <t>-829054662</t>
  </si>
  <si>
    <t>https://podminky.urs.cz/item/CS_URS_2023_01/119001422</t>
  </si>
  <si>
    <t>"Dočasné zajištění inženýrských sítí nad otevřeným výkopem" 12,00</t>
  </si>
  <si>
    <t>8</t>
  </si>
  <si>
    <t>M</t>
  </si>
  <si>
    <t>34571352</t>
  </si>
  <si>
    <t>trubka elektroinstalační ohebná dvouplášťová korugovaná (chránička) D 52/63mm, HDPE+LDPE</t>
  </si>
  <si>
    <t>-1898105132</t>
  </si>
  <si>
    <t>12,00</t>
  </si>
  <si>
    <t>9</t>
  </si>
  <si>
    <t>115001106</t>
  </si>
  <si>
    <t>Převedení vody potrubím průměru DN přes 600 do 900</t>
  </si>
  <si>
    <t>https://podminky.urs.cz/item/CS_URS_2023_01/115001106</t>
  </si>
  <si>
    <t xml:space="preserve">"Dle technické zprávy, výkresových příloh projektové dokumentace a dle TKP staveb státních drah." </t>
  </si>
  <si>
    <t>"dle TZ, zatrubnění vodoteče DN 800" 20,00</t>
  </si>
  <si>
    <t>10</t>
  </si>
  <si>
    <t>115101201</t>
  </si>
  <si>
    <t>Čerpání vody na dopravní výšku do 10 m s uvažovaným průměrným přítokem do 500 l/min</t>
  </si>
  <si>
    <t>hod</t>
  </si>
  <si>
    <t>https://podminky.urs.cz/item/CS_URS_2023_01/115101201</t>
  </si>
  <si>
    <t>"předpoklad - 10 dnů, 24hod" 10*24,00</t>
  </si>
  <si>
    <t>11</t>
  </si>
  <si>
    <t>115101301</t>
  </si>
  <si>
    <t>Pohotovost záložní čerpací soupravy pro dopravní výšku do 10 m s uvažovaným průměrným přítokem do 500 l/min</t>
  </si>
  <si>
    <t>den</t>
  </si>
  <si>
    <t>-525860969</t>
  </si>
  <si>
    <t>https://podminky.urs.cz/item/CS_URS_2023_01/115101301</t>
  </si>
  <si>
    <t>"předpoklad - 10 dnů" 10</t>
  </si>
  <si>
    <t>12</t>
  </si>
  <si>
    <t>122151402</t>
  </si>
  <si>
    <t>Vykopávky v zemnících na suchu strojně zapažených i nezapažených v hornině třídy těžitelnosti I skupiny 1 a 2 přes 20 do 50 m3</t>
  </si>
  <si>
    <t>m3</t>
  </si>
  <si>
    <t>https://podminky.urs.cz/item/CS_URS_2023_01/122151402</t>
  </si>
  <si>
    <t>"zemina pro zemní hrázky, 2 ks" 3,00*2</t>
  </si>
  <si>
    <t>"zemina pro zpětný zásyp" 25,50</t>
  </si>
  <si>
    <t>13</t>
  </si>
  <si>
    <t>129253101</t>
  </si>
  <si>
    <t>Čištění otevřených koryt vodotečí strojně s přehozením rozpojeného nánosu do 3 m nebo s naložením na dopravní prostředek při šířce původního dna do 5 m a hloubce koryta do 2,5 m v hornině třídy těžitelnosti I skupiny 3</t>
  </si>
  <si>
    <t>https://podminky.urs.cz/item/CS_URS_2023_01/129253101</t>
  </si>
  <si>
    <t>"pročištění koryta od naplavenin"</t>
  </si>
  <si>
    <t>"před mostem" 5,00*3,00*0,20</t>
  </si>
  <si>
    <t>"za mostem" 10,00*3,00*0,20</t>
  </si>
  <si>
    <t>14</t>
  </si>
  <si>
    <t>131251104</t>
  </si>
  <si>
    <t>Hloubení nezapažených jam a zářezů strojně s urovnáním dna do předepsaného profilu a spádu v hornině třídy těžitelnosti I skupiny 3 přes 100 do 500 m3</t>
  </si>
  <si>
    <t>https://podminky.urs.cz/item/CS_URS_2023_01/131251104</t>
  </si>
  <si>
    <t>"měřeno digitálně z řezů"</t>
  </si>
  <si>
    <t>14,00*14,00</t>
  </si>
  <si>
    <t>132151101</t>
  </si>
  <si>
    <t>Hloubení nezapažených rýh šířky do 800 mm strojně s urovnáním dna do předepsaného profilu a spádu v hornině třídy těžitelnosti I skupiny 1 a 2 do 20 m3</t>
  </si>
  <si>
    <t>16</t>
  </si>
  <si>
    <t>https://podminky.urs.cz/item/CS_URS_2023_01/132151101</t>
  </si>
  <si>
    <t>"rýhy pro prahy ukončení dlažby"</t>
  </si>
  <si>
    <t>"dle pol. 27431" 1,952</t>
  </si>
  <si>
    <t>162351103</t>
  </si>
  <si>
    <t>Vodorovné přemístění výkopku nebo sypaniny po suchu na obvyklém dopravním prostředku, bez naložení výkopku, avšak se složením bez rozhrnutí z horniny třídy těžitelnosti I skupiny 1 až 3 na vzdálenost přes 50 do 500 m</t>
  </si>
  <si>
    <t>18</t>
  </si>
  <si>
    <t>https://podminky.urs.cz/item/CS_URS_2023_01/162351103</t>
  </si>
  <si>
    <t>"zemina pro zemní hrázky" 6,00</t>
  </si>
  <si>
    <t>"zemina pro zpětný zásyp" 30,60</t>
  </si>
  <si>
    <t>17</t>
  </si>
  <si>
    <t>162751117</t>
  </si>
  <si>
    <t>Vodorovné přemístění výkopku nebo sypaniny po suchu na obvyklém dopravním prostředku, bez naložení výkopku, avšak se složením bez rozhrnutí z horniny třídy těžitelnosti I skupiny 1 až 3 na vzdálenost přes 9 000 do 10 000 m</t>
  </si>
  <si>
    <t>20</t>
  </si>
  <si>
    <t>https://podminky.urs.cz/item/CS_URS_2023_01/162751117</t>
  </si>
  <si>
    <t>"odvoz vykopané zeminy na skládku"</t>
  </si>
  <si>
    <t>"dle pol. 13120; 13220" 196,00+1,952</t>
  </si>
  <si>
    <t>"odpočet zeminy pro zpětný zásyp z výkopů - 60% zásypů" -0,6*(3,90+2,90)*7,5</t>
  </si>
  <si>
    <t>"dle pol. 129253" 9,00</t>
  </si>
  <si>
    <t>162751119</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</si>
  <si>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</si>
  <si>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22</t>
  </si>
  <si>
    <t>https://podminky.urs.cz/item/CS_URS_2023_01/162751119</t>
  </si>
  <si>
    <t>"odvoz na skládku do vzdálenosti 16,5 km"</t>
  </si>
  <si>
    <t>6,5*179,352</t>
  </si>
  <si>
    <t>19</t>
  </si>
  <si>
    <t>171103101</t>
  </si>
  <si>
    <t>Zemní hrázky přívodních a odpadních melioračních kanálů zhutňované po vrstvách tloušťky 200 mm s přemístěním sypaniny do 20 m nebo s jejím přehozením do 3 m z hornin třídy těžitelnosti I a II, skupiny 1 až 4</t>
  </si>
  <si>
    <t>24</t>
  </si>
  <si>
    <t>https://podminky.urs.cz/item/CS_URS_2023_01/171103101</t>
  </si>
  <si>
    <t>"hrázka pro dočasné převodnění vodoteče"</t>
  </si>
  <si>
    <t>"předpoklad, 2ks" 2*3,00</t>
  </si>
  <si>
    <t>171201201</t>
  </si>
  <si>
    <t>Uložení sypaniny na skládky nebo meziskládky bez hutnění s upravením uložené sypaniny do předepsaného tvaru</t>
  </si>
  <si>
    <t>26</t>
  </si>
  <si>
    <t>https://podminky.urs.cz/item/CS_URS_2023_01/171201201</t>
  </si>
  <si>
    <t>"dle pol. 162751117"   176,352</t>
  </si>
  <si>
    <t>171201221</t>
  </si>
  <si>
    <t>Poplatek za uložení stavebního odpadu na skládce (skládkovné) zeminy a kamení zatříděného do Katalogu odpadů pod kódem 17 05 04</t>
  </si>
  <si>
    <t>t</t>
  </si>
  <si>
    <t>28</t>
  </si>
  <si>
    <t>https://podminky.urs.cz/item/CS_URS_2023_01/171201221</t>
  </si>
  <si>
    <t>"dle pol. 171201211"   176,352*1,90</t>
  </si>
  <si>
    <t>174101101</t>
  </si>
  <si>
    <t>Zásyp sypaninou z jakékoliv horniny strojně s uložením výkopku ve vrstvách se zhutněním jam, šachet, rýh nebo kolem objektů v těchto vykopávkách</t>
  </si>
  <si>
    <t>30</t>
  </si>
  <si>
    <t>https://podminky.urs.cz/item/CS_URS_2023_01/174101101</t>
  </si>
  <si>
    <t>"dle přílohy 2.4"</t>
  </si>
  <si>
    <t>"zásyp stabil. zeminou cementem" (3,10+2,60)*9,00</t>
  </si>
  <si>
    <t xml:space="preserve">"zásyp štěrkodrtí - 40% zásypu z nakupovaných materiálů" 0,4*(3,9+2,90)*7,50 </t>
  </si>
  <si>
    <t>"zpětný zásyp zeminou z výkopů - 60% zásypů" 0,6*(3,90+2,90)*7,50</t>
  </si>
  <si>
    <t>"zásyp štěrkodrtí nad horní příčlí rámu, tl 0,6m" 0,6*3,5*6,0</t>
  </si>
  <si>
    <t>23</t>
  </si>
  <si>
    <t>58935150</t>
  </si>
  <si>
    <t>směs stmelená cementem SC C 8/10 (kamenivo zpevněné cementem KSC I)</t>
  </si>
  <si>
    <t>32</t>
  </si>
  <si>
    <t xml:space="preserve">"zásyp ze zeminy stabil. cementem, měřeno digitálně" </t>
  </si>
  <si>
    <t>(3,10+2,60)*9,00</t>
  </si>
  <si>
    <t>58344169</t>
  </si>
  <si>
    <t>štěrkodrť frakce 0/32 OTP ČD</t>
  </si>
  <si>
    <t>34</t>
  </si>
  <si>
    <t>"zásyp štěrkodrtí - 40% zásypů z nakupovaných materiálů"</t>
  </si>
  <si>
    <t xml:space="preserve">0,4*(3,90+2,90)*7,5*1,90 </t>
  </si>
  <si>
    <t>25</t>
  </si>
  <si>
    <t>174201101</t>
  </si>
  <si>
    <t>Zásyp sypaninou z jakékoliv horniny strojně s uložením výkopku ve vrstvách bez zhutnění jam, šachet, rýh nebo kolem objektů v těchto vykopávkách</t>
  </si>
  <si>
    <t>36</t>
  </si>
  <si>
    <t>https://podminky.urs.cz/item/CS_URS_2023_01/174201101</t>
  </si>
  <si>
    <t xml:space="preserve">"zasypání původní šachty" </t>
  </si>
  <si>
    <t>"předpoklad" 1,20*1,20*1,00</t>
  </si>
  <si>
    <t>58344171</t>
  </si>
  <si>
    <t>štěrkodrť frakce 0/32</t>
  </si>
  <si>
    <t>38</t>
  </si>
  <si>
    <t>1,44*1,9 "Přepočtené koeficientem množství</t>
  </si>
  <si>
    <t>27</t>
  </si>
  <si>
    <t>181351003</t>
  </si>
  <si>
    <t>Rozprostření a urovnání ornice v rovině nebo ve svahu sklonu do 1:5 strojně při souvislé ploše do 100 m2, tl. vrstvy do 200 mm</t>
  </si>
  <si>
    <t>40</t>
  </si>
  <si>
    <t>https://podminky.urs.cz/item/CS_URS_2023_01/181351003</t>
  </si>
  <si>
    <t>10364101</t>
  </si>
  <si>
    <t>zemina pro terénní úpravy - ornice</t>
  </si>
  <si>
    <t>42</t>
  </si>
  <si>
    <t>"ornice pro finální teréní úpravy - ornice tl. 200mm (1400 kg/m3)" 40,00*0,20*1,40</t>
  </si>
  <si>
    <t>29</t>
  </si>
  <si>
    <t>183405211</t>
  </si>
  <si>
    <t>Výsev trávníku hydroosevem na ornici</t>
  </si>
  <si>
    <t>44</t>
  </si>
  <si>
    <t>https://podminky.urs.cz/item/CS_URS_2023_01/183405211</t>
  </si>
  <si>
    <t xml:space="preserve">"dle pol. 18130" 40,00 </t>
  </si>
  <si>
    <t>00572470</t>
  </si>
  <si>
    <t>osivo směs travní univerzál</t>
  </si>
  <si>
    <t>kg</t>
  </si>
  <si>
    <t>46</t>
  </si>
  <si>
    <t>40*0,025 "Přepočtené koeficientem množství</t>
  </si>
  <si>
    <t>Zakládání</t>
  </si>
  <si>
    <t>31</t>
  </si>
  <si>
    <t>212795111</t>
  </si>
  <si>
    <t>Příčné odvodnění za opěrou z plastových trub</t>
  </si>
  <si>
    <t>48</t>
  </si>
  <si>
    <t>https://podminky.urs.cz/item/CS_URS_2023_01/212795111</t>
  </si>
  <si>
    <t>"drenáž za rubem s obsypem drenážním štěrkem"</t>
  </si>
  <si>
    <t>2*8,00</t>
  </si>
  <si>
    <t>273311125</t>
  </si>
  <si>
    <t>Základové konstrukce z betonu prostého desky ve výkopu nebo na hlavách pilot C 16/20</t>
  </si>
  <si>
    <t>-77801758</t>
  </si>
  <si>
    <t>https://podminky.urs.cz/item/CS_URS_2023_01/273311125</t>
  </si>
  <si>
    <t>"dle přílohy 2.4.1"</t>
  </si>
  <si>
    <t>"podkl. deska pod přechodvé zídky"   4*1,7*3,1*0,15</t>
  </si>
  <si>
    <t>33</t>
  </si>
  <si>
    <t>273311126</t>
  </si>
  <si>
    <t>Základové konstrukce z betonu prostého desky ve výkopu nebo na hlavách pilot C 20/25</t>
  </si>
  <si>
    <t>50</t>
  </si>
  <si>
    <t>https://podminky.urs.cz/item/CS_URS_2023_01/273311126</t>
  </si>
  <si>
    <t>"podkl. deska rámu a kamenných zídek P1,P2,P3,P4 - měřeno digitálně z půdorysu"   39,55*0,20</t>
  </si>
  <si>
    <t>273311191</t>
  </si>
  <si>
    <t>Základové konstrukce z betonu prostého Příplatek k cenám za betonáž malého rozsahu do 25 m3</t>
  </si>
  <si>
    <t>1398749425</t>
  </si>
  <si>
    <t>https://podminky.urs.cz/item/CS_URS_2023_01/273311191</t>
  </si>
  <si>
    <t>3,162+7,910</t>
  </si>
  <si>
    <t>35</t>
  </si>
  <si>
    <t>273354111</t>
  </si>
  <si>
    <t>Bednění základových konstrukcí desek zřízení</t>
  </si>
  <si>
    <t>52</t>
  </si>
  <si>
    <t>https://podminky.urs.cz/item/CS_URS_2023_01/273354111</t>
  </si>
  <si>
    <t>"dle přilohy 2.5.1"</t>
  </si>
  <si>
    <t>"bednění desky rámu"  ((3,85-2*0,9)*2+(6,32-2*0,9)*2)*0,20</t>
  </si>
  <si>
    <t>"bednění desky kamených zídek P1,P2"  2*(2,2+1,8+1,8+0,9)*0,2</t>
  </si>
  <si>
    <t>"bednění desky kamených zídek P3,P4"  2*(2,0+1,8+2,4+0,9)*0,20</t>
  </si>
  <si>
    <t>"bednění podkladní desky přechodové zídky" 4*(2*3,1+2*1,7)*0,15</t>
  </si>
  <si>
    <t>273354211</t>
  </si>
  <si>
    <t>Bednění základových konstrukcí desek odstranění bednění</t>
  </si>
  <si>
    <t>54</t>
  </si>
  <si>
    <t>https://podminky.urs.cz/item/CS_URS_2023_01/273354211</t>
  </si>
  <si>
    <t>"dle pol. 273354111" 13,908</t>
  </si>
  <si>
    <t>37</t>
  </si>
  <si>
    <t>273361412</t>
  </si>
  <si>
    <t>Výztuž základových konstrukcí desek ze svařovaných sítí, hmotnosti přes 3,5 do 6 kg/m2</t>
  </si>
  <si>
    <t>56</t>
  </si>
  <si>
    <t>https://podminky.urs.cz/item/CS_URS_2023_01/273361412</t>
  </si>
  <si>
    <t xml:space="preserve">"výztuž podklad. desky sítěmi kari při horním i dolním povrchu" </t>
  </si>
  <si>
    <t>"kari sítě 8/100/100, 0,0078t/m2, 2 vrstvy, dle přílohy 2.5.1" 39,55*0,0078*2</t>
  </si>
  <si>
    <t>274311126</t>
  </si>
  <si>
    <t>Základové konstrukce z betonu prostého pasy, prahy, věnce a ostruhy ve výkopu nebo na hlavách pilot C 20/25</t>
  </si>
  <si>
    <t>58</t>
  </si>
  <si>
    <t>https://podminky.urs.cz/item/CS_URS_2023_01/274311126</t>
  </si>
  <si>
    <t>"beton. prahy pro ukončení dlažby"</t>
  </si>
  <si>
    <t>"měřeno digitálně"  0,80*0,40*(3,10+3,00)</t>
  </si>
  <si>
    <t>39</t>
  </si>
  <si>
    <t>291211111</t>
  </si>
  <si>
    <t>Zřízení zpevněné plochy ze silničních panelů osazených do lože tl. 50 mm z kameniva</t>
  </si>
  <si>
    <t>619731797</t>
  </si>
  <si>
    <t>https://podminky.urs.cz/item/CS_URS_2023_01/291211111</t>
  </si>
  <si>
    <t>"silničními panely + podsyp tl. 50mm, v ose koleje=1,0m, vně koleje=2,0m" (1,0+2,0)*30,0</t>
  </si>
  <si>
    <t>Svislé a kompletní konstrukce</t>
  </si>
  <si>
    <t>317221111</t>
  </si>
  <si>
    <t>Osazení kamenných římsových desek do maltového lože</t>
  </si>
  <si>
    <t>-1430112818</t>
  </si>
  <si>
    <t>https://podminky.urs.cz/item/CS_URS_2023_01/317221111</t>
  </si>
  <si>
    <t>"římsy =kamenné desky  na kamenných zídkách, dl. 1,8m, tl. 0,15m, šířka 0,6" 4*1,80*0,15*0,6</t>
  </si>
  <si>
    <t>41</t>
  </si>
  <si>
    <t>58381139.R</t>
  </si>
  <si>
    <t>deska římsová štípaná, hrubě opracovaný, žula 600x600mm tl 150mm</t>
  </si>
  <si>
    <t>R</t>
  </si>
  <si>
    <t>-699791763</t>
  </si>
  <si>
    <t>4*1,8*0,6</t>
  </si>
  <si>
    <t>317353121</t>
  </si>
  <si>
    <t>Bednění mostní římsy zřízení všech tvarů</t>
  </si>
  <si>
    <t>-1469470539</t>
  </si>
  <si>
    <t>https://podminky.urs.cz/item/CS_URS_2023_01/317353121</t>
  </si>
  <si>
    <t>"vnitřní plochy říms" 2*(0,284+0,2+0,05+0,265)*4,65+2*(0,6*0,25+0,6*0,53)</t>
  </si>
  <si>
    <t>"vnější plochy říms" 2*(0,14+0,65+0,1+0,31)*4,65 +2*(0,6*0,25)</t>
  </si>
  <si>
    <t>"čela říms" 4*(0,22*0,5+(0,2)*0,3+0,45*0,31+0,2*(0,5+0,3)/2)+4*0,53*0,25</t>
  </si>
  <si>
    <t>43</t>
  </si>
  <si>
    <t>317353221</t>
  </si>
  <si>
    <t>Bednění mostní římsy odstranění všech tvarů</t>
  </si>
  <si>
    <t>266484397</t>
  </si>
  <si>
    <t>https://podminky.urs.cz/item/CS_URS_2023_01/317353221</t>
  </si>
  <si>
    <t>317353311</t>
  </si>
  <si>
    <t>Bednění mostní římsy vložení matrice do bednění</t>
  </si>
  <si>
    <t>-565294487</t>
  </si>
  <si>
    <t>https://podminky.urs.cz/item/CS_URS_2023_01/317353311</t>
  </si>
  <si>
    <t>"Matrice s letopočtem na obou římsách" 2*0,43*0,225</t>
  </si>
  <si>
    <t>45</t>
  </si>
  <si>
    <t>317321118</t>
  </si>
  <si>
    <t>Římsy ze železového betonu C 30/37</t>
  </si>
  <si>
    <t>62</t>
  </si>
  <si>
    <t>https://podminky.urs.cz/item/CS_URS_2023_01/317321118</t>
  </si>
  <si>
    <t>"levá římsa - měřeno digitálně z řezů" 4,65*(0,314)</t>
  </si>
  <si>
    <t>"pravá římsa" 4,65*(0,314)</t>
  </si>
  <si>
    <t xml:space="preserve"> R1</t>
  </si>
  <si>
    <t>trojúhelníková lišta plastová do bednění 20/20/28</t>
  </si>
  <si>
    <t>489704408</t>
  </si>
  <si>
    <t>"římsy" 2*(3*4,65+(0,14+0,65+0,1+0,31+0,45+0,265+0,2+0,27))*1,05</t>
  </si>
  <si>
    <t>"rámové prefabrikáty, 4 ks" (4*1,48+(3,3*2+3,45*2)*2)*4*1,05</t>
  </si>
  <si>
    <t>47</t>
  </si>
  <si>
    <t>317361116</t>
  </si>
  <si>
    <t>Výztuž mostních železobetonových říms z betonářské oceli 10 505 (R) nebo BSt 500</t>
  </si>
  <si>
    <t>66</t>
  </si>
  <si>
    <t>https://podminky.urs.cz/item/CS_URS_2023_01/317361116</t>
  </si>
  <si>
    <t>"dle výrobní dokumentace, předpoklad  0,15 t/m3"  0,15*2,920</t>
  </si>
  <si>
    <t>334351112</t>
  </si>
  <si>
    <t>Bednění mostních opěr a úložných prahů ze systémového bednění zřízení z překližek, pro železobeton</t>
  </si>
  <si>
    <t>-1814000321</t>
  </si>
  <si>
    <t>https://podminky.urs.cz/item/CS_URS_2023_01/334351112</t>
  </si>
  <si>
    <t>"vnější bednění" 1,48*(3,3*2+3,45*2)*4</t>
  </si>
  <si>
    <t>"vnitřní bednění" 1,48*(2,8*2+3,05*2)*4</t>
  </si>
  <si>
    <t>"horní+dolní kapsa rámu" 0,1*0,15*3,05*2*4</t>
  </si>
  <si>
    <t>"podložka pod prefabrikát z překližky" 3,8*3,8*4</t>
  </si>
  <si>
    <t>49</t>
  </si>
  <si>
    <t>334351193</t>
  </si>
  <si>
    <t>Bednění mostních opěr a úložných prahů ze systémového bednění Příplatek k ceně za výklenek hloubky přes 150 mm</t>
  </si>
  <si>
    <t>914753734</t>
  </si>
  <si>
    <t>https://podminky.urs.cz/item/CS_URS_2023_01/334351193</t>
  </si>
  <si>
    <t>3,05*2*4</t>
  </si>
  <si>
    <t>334351211</t>
  </si>
  <si>
    <t>Bednění mostních opěr a úložných prahů ze systémového bednění odstranění z překližek</t>
  </si>
  <si>
    <t>-532320281</t>
  </si>
  <si>
    <t>https://podminky.urs.cz/item/CS_URS_2023_01/334351211</t>
  </si>
  <si>
    <t>51</t>
  </si>
  <si>
    <t>334361236</t>
  </si>
  <si>
    <t>Výztuž betonářská mostních konstrukcí opěr, úložných prahů, křídel, závěrných zídek, bloků ložisek, pilířů a sloupů z oceli 10 505 (R) nebo BSt 500 dříků pilířů a sloupů</t>
  </si>
  <si>
    <t>-1251890830</t>
  </si>
  <si>
    <t>https://podminky.urs.cz/item/CS_URS_2023_01/334361236</t>
  </si>
  <si>
    <t>"dle výrobní dokumentace, předpoklad  0,25 t/m3"  0,25*4,5*4</t>
  </si>
  <si>
    <t>348321191</t>
  </si>
  <si>
    <t>Zábradelní římsy a nosníky, svodidlové římsy ze železobetonu Příplatek k ceně za betonáž malého rozsahu do 25 m3</t>
  </si>
  <si>
    <t>-411938720</t>
  </si>
  <si>
    <t>https://podminky.urs.cz/item/CS_URS_2023_01/348321191</t>
  </si>
  <si>
    <t>53</t>
  </si>
  <si>
    <t>153271113</t>
  </si>
  <si>
    <t>Kotvičky pro výztuž stříkaného betonu z betonářské oceli BSt 500 do malty hloubky do 200 mm, průměru přes 16 do 20 mm</t>
  </si>
  <si>
    <t>kus</t>
  </si>
  <si>
    <t>687494848</t>
  </si>
  <si>
    <t>https://podminky.urs.cz/item/CS_URS_2023_01/153271113</t>
  </si>
  <si>
    <t>"zmonolitnění římsy s rámovým prefabrikátem dle výrobní dokumentace"</t>
  </si>
  <si>
    <t>"pravá římsa, předpoklad 2x11ks" 22</t>
  </si>
  <si>
    <t>"levá římsa, předpoklad 2x11ks" 22</t>
  </si>
  <si>
    <t>334213221</t>
  </si>
  <si>
    <t>Zdivo pilířů, opěr a křídel mostů z lomového kamene štípaného nebo ručně vybíraného na maltu z pravidelných kamenů (na vazbu) objemu 1 kusu kamene přes 0,02 m3</t>
  </si>
  <si>
    <t>14420174</t>
  </si>
  <si>
    <t>https://podminky.urs.cz/item/CS_URS_2023_01/334213221</t>
  </si>
  <si>
    <t>"tížní zídky L1,L2,P1,P2, měřeno digitálně, výkres 2.5.1"</t>
  </si>
  <si>
    <t xml:space="preserve">"dříky"  2*3,24*0,6+2*3,78*0,6 </t>
  </si>
  <si>
    <t>"základ" 2*1,75*0,80*(1,80+1,90)</t>
  </si>
  <si>
    <t>55</t>
  </si>
  <si>
    <t>334213912</t>
  </si>
  <si>
    <t>Zdivo pilířů, opěr a křídel mostů z lomového kamene štípaného nebo ručně vybíraného na maltu Příplatek k cenám za lícování zdiva oboustranné</t>
  </si>
  <si>
    <t>-621315567</t>
  </si>
  <si>
    <t>https://podminky.urs.cz/item/CS_URS_2023_01/334213912</t>
  </si>
  <si>
    <t>334213921</t>
  </si>
  <si>
    <t>Zdivo pilířů, opěr a křídel mostů z lomového kamene štípaného nebo ručně vybíraného na maltu Příplatek k cenám za vytvoření hrany zdiva (rohu) vodorovné</t>
  </si>
  <si>
    <t>-27336258</t>
  </si>
  <si>
    <t>https://podminky.urs.cz/item/CS_URS_2023_01/334213921</t>
  </si>
  <si>
    <t>"zeď 1P, 2P, šikmá hrana sklon 1:1,5" 2*1,9</t>
  </si>
  <si>
    <t>"zeď 1L, 2L, šikmá hrana sklon 1:2" 2*2,1</t>
  </si>
  <si>
    <t>57</t>
  </si>
  <si>
    <t>334213922</t>
  </si>
  <si>
    <t>Zdivo pilířů, opěr a křídel mostů z lomového kamene štípaného nebo ručně vybíraného na maltu Příplatek k cenám za vytvoření hrany zdiva (rohu) svislé</t>
  </si>
  <si>
    <t>901245625</t>
  </si>
  <si>
    <t>https://podminky.urs.cz/item/CS_URS_2023_01/334213922</t>
  </si>
  <si>
    <t>"zeď 1P, 2P, svislá hrana " 3,0+1,8</t>
  </si>
  <si>
    <t>"zeď 1L, 2L, svislá hrana" 3,0+2,0</t>
  </si>
  <si>
    <t>388995113</t>
  </si>
  <si>
    <t>Montáž tvarovky kabelovodu HDPE do konstrukce římsy tvaru žlab s víkem</t>
  </si>
  <si>
    <t>-1221455543</t>
  </si>
  <si>
    <t>https://podminky.urs.cz/item/CS_URS_2023_01/388995113</t>
  </si>
  <si>
    <t>P</t>
  </si>
  <si>
    <t>Poznámka k položce:_x000D_
Pokládka plasatové kabelové chráničky do štěrkového lože s výběhem do trati</t>
  </si>
  <si>
    <t>59</t>
  </si>
  <si>
    <t>34575152</t>
  </si>
  <si>
    <t>žlab kabelový s víkem PVC (200x126)</t>
  </si>
  <si>
    <t>-668691052</t>
  </si>
  <si>
    <t>4,762*1,05 'Přepočtené koeficientem množství</t>
  </si>
  <si>
    <t>60</t>
  </si>
  <si>
    <t>389121113</t>
  </si>
  <si>
    <t>Osazení dílců rámové konstrukce propustků a podchodů hmotnosti jednotlivě přes 10 do 25 t</t>
  </si>
  <si>
    <t>72</t>
  </si>
  <si>
    <t>https://podminky.urs.cz/item/CS_URS_2023_01/389121113</t>
  </si>
  <si>
    <t>"rámové prefabrikáty, 4ks, 11,2t/ks" 4</t>
  </si>
  <si>
    <t>61</t>
  </si>
  <si>
    <t>389361001</t>
  </si>
  <si>
    <t>Doplňující výztuž prefabrikovaných konstrukcí pro každý druh a stavební díl z betonářské oceli</t>
  </si>
  <si>
    <t>76</t>
  </si>
  <si>
    <t>https://podminky.urs.cz/item/CS_URS_2023_01/389361001</t>
  </si>
  <si>
    <t>"dle přílohy výrobní dokumentace "</t>
  </si>
  <si>
    <t>"doplňková výztuž ve spojích rámů, 2 spáry, předpoklad 43,0kg/spára" 2*43,00/1000</t>
  </si>
  <si>
    <t>389381001</t>
  </si>
  <si>
    <t>Dobetonování prefabrikovaných konstrukcí</t>
  </si>
  <si>
    <t>78</t>
  </si>
  <si>
    <t>https://podminky.urs.cz/item/CS_URS_2023_01/389381001</t>
  </si>
  <si>
    <t>"dle výrobní dokumentace"</t>
  </si>
  <si>
    <t>"betonová zálivka kapes mezi rámy, předpokladaná velikost kapsy š=0,22 x v=0,22"</t>
  </si>
  <si>
    <t>0,05*3,05*2*2</t>
  </si>
  <si>
    <t>63</t>
  </si>
  <si>
    <t>389121111</t>
  </si>
  <si>
    <t>Osazení dílců rámové konstrukce propustků a podchodů hmotnosti jednotlivě do 5 t</t>
  </si>
  <si>
    <t>1197430168</t>
  </si>
  <si>
    <t>https://podminky.urs.cz/item/CS_URS_2023_01/389121111</t>
  </si>
  <si>
    <t>"prefabrikáty přechodových zídek, 3,150t/ks" 4</t>
  </si>
  <si>
    <t>64</t>
  </si>
  <si>
    <t>593.R</t>
  </si>
  <si>
    <t>římsová zídka, železobetonová, dl. 3,00m,  3,150t/ks</t>
  </si>
  <si>
    <t>219852470</t>
  </si>
  <si>
    <t>"výkres č. 2.5.1 - římsová zídka , 2ks levá+ 2ks pravá" 4</t>
  </si>
  <si>
    <t>Vodorovné konstrukce</t>
  </si>
  <si>
    <t>65</t>
  </si>
  <si>
    <t>421321118</t>
  </si>
  <si>
    <t>Mostní železobetonové nosné konstrukce deskové nebo klenbové klenbové, z betonu C 30/37</t>
  </si>
  <si>
    <t>-290748488</t>
  </si>
  <si>
    <t>https://podminky.urs.cz/item/CS_URS_2023_01/421321118</t>
  </si>
  <si>
    <t>prefabrikát 3,45*3,30*1,48, 1ks = 4,5m3</t>
  </si>
  <si>
    <t>4,5*4</t>
  </si>
  <si>
    <t>421321192</t>
  </si>
  <si>
    <t>Mostní železobetonové nosné konstrukce deskové nebo klenbové Příplatek k cenám za betonáž malého rozsahu do 50 m3</t>
  </si>
  <si>
    <t>563587960</t>
  </si>
  <si>
    <t>https://podminky.urs.cz/item/CS_URS_2023_01/421321192</t>
  </si>
  <si>
    <t>67</t>
  </si>
  <si>
    <t>451315136</t>
  </si>
  <si>
    <t>Podkladní a výplňové vrstvy z betonu prostého tloušťky do 200 mm, z betonu C 20/25</t>
  </si>
  <si>
    <t>1324508984</t>
  </si>
  <si>
    <t>https://podminky.urs.cz/item/CS_URS_2023_01/451315136</t>
  </si>
  <si>
    <t>"podklad. beton dlažby"</t>
  </si>
  <si>
    <t>"dle pol. 465511" 55,214</t>
  </si>
  <si>
    <t>68</t>
  </si>
  <si>
    <t>451476121</t>
  </si>
  <si>
    <t>Podkladní vrstva plastbetonová tixotropní, tloušťky do 10 mm první vrstva</t>
  </si>
  <si>
    <t>133224081</t>
  </si>
  <si>
    <t>https://podminky.urs.cz/item/CS_URS_2023_01/451476121</t>
  </si>
  <si>
    <t xml:space="preserve">sloupky zábradlí </t>
  </si>
  <si>
    <t>"římsy na rámu"  2*3*0,26*0,22</t>
  </si>
  <si>
    <t>"římsy na křídlech" 4*2*0,26*0,22</t>
  </si>
  <si>
    <t>69</t>
  </si>
  <si>
    <t>451476122</t>
  </si>
  <si>
    <t>Podkladní vrstva plastbetonová tixotropní, tloušťky do 10 mm každá další vrstva</t>
  </si>
  <si>
    <t>992930978</t>
  </si>
  <si>
    <t>https://podminky.urs.cz/item/CS_URS_2023_01/451476122</t>
  </si>
  <si>
    <t>70</t>
  </si>
  <si>
    <t>457311114</t>
  </si>
  <si>
    <t>Vyrovnávací nebo spádový beton včetně úpravy povrchu C 12/15</t>
  </si>
  <si>
    <t>84</t>
  </si>
  <si>
    <t>https://podminky.urs.cz/item/CS_URS_2023_01/457311114</t>
  </si>
  <si>
    <t>"spádový hubený beton uvnitř rámu, na vtoku výška = 0,208m, na výtoku výška 0,00m"</t>
  </si>
  <si>
    <t>"dle výrobní dokumentace, spodní příčle+ zvýšené boky podél stěn " 0,208*6,00/2*3,0 +2*(0,2+0,4)/2*0,2*6,0</t>
  </si>
  <si>
    <t>"spádový beton na vtoku, mezi prahem, rámem, zdí P3 a P4" (0,2+0,25)*3,1*2,0</t>
  </si>
  <si>
    <t>"spádový beton na výtoku, mezi rámem, prahem, zdí P1 a P2" 0,25*3,1*1,8</t>
  </si>
  <si>
    <t>71</t>
  </si>
  <si>
    <t>458311131</t>
  </si>
  <si>
    <t>Výplňové klíny a filtrační vrstvy za opěrou z betonu hutněného po vrstvách filtračního drenážního</t>
  </si>
  <si>
    <t>86</t>
  </si>
  <si>
    <t>https://podminky.urs.cz/item/CS_URS_2023_01/458311131</t>
  </si>
  <si>
    <t>"ZKPP vrstva z mezerovitého betonu" (4,25+3,4)*6,50*0,50</t>
  </si>
  <si>
    <t>463211121</t>
  </si>
  <si>
    <t>Rovnanina z lomového kamene neopracovaného tříděného pro všechny tloušťky rovnaniny, bez vypracování líce s vyplněním spár a dutin těženým kamenivem</t>
  </si>
  <si>
    <t>88</t>
  </si>
  <si>
    <t>https://podminky.urs.cz/item/CS_URS_2023_01/463211121</t>
  </si>
  <si>
    <t xml:space="preserve">"drenážní vrstva z kamenné rovnaniny" </t>
  </si>
  <si>
    <t>2*0,60*1,90*5,60</t>
  </si>
  <si>
    <t>73</t>
  </si>
  <si>
    <t>465511521</t>
  </si>
  <si>
    <t>Dlažba z lomového kamene upraveného vodorovná nebo plocha ve sklonu do 1:2 s dodáním hmot do cementové malty, s vyplněním spár a s vyspárováním cementovou maltou v ploše přes 20 m2, tl. 200 mm</t>
  </si>
  <si>
    <t>90</t>
  </si>
  <si>
    <t>https://podminky.urs.cz/item/CS_URS_2023_01/465511521</t>
  </si>
  <si>
    <t>"kamenná dlažba tl. 200mm, kámen žula, šířka spár do 3,0cm"</t>
  </si>
  <si>
    <t>"na vtoku, měřeno digitálně, koef. sklonu 1,20" 1,20*(3,70+3,45)+5,20</t>
  </si>
  <si>
    <t>"na výtoku, měřeno digitálně, koef. sklonu 1,20"  1,20*(6,21+6,40)+6,40</t>
  </si>
  <si>
    <t>"uvnitř rámu" 3,10*6,42</t>
  </si>
  <si>
    <t>74</t>
  </si>
  <si>
    <t>465513256</t>
  </si>
  <si>
    <t>Dlažba svahu u mostních opěr z upraveného lomového žulového kamene s vyspárováním maltou MC 25, šíře spáry 15 mm do betonového lože C 25/30 tloušťky 250 mm, plochy do 10 m2</t>
  </si>
  <si>
    <t>-674042049</t>
  </si>
  <si>
    <t>https://podminky.urs.cz/item/CS_URS_2023_01/465513256</t>
  </si>
  <si>
    <t>"plochy vymezené přechodovými zídkami a rubem kamenných zídek" 4*10,0</t>
  </si>
  <si>
    <t>Úpravy povrchů, podlahy a osazování výplní</t>
  </si>
  <si>
    <t>75</t>
  </si>
  <si>
    <t>624631212</t>
  </si>
  <si>
    <t>Úprava vnějších spár obvodového pláště z prefabrikovaných dílců tmelení spáry včetně penetračního nátěru tmelem akrylátovým, šířky spáry přes 15 do 20 mm</t>
  </si>
  <si>
    <t>114</t>
  </si>
  <si>
    <t>https://podminky.urs.cz/item/CS_URS_2023_01/624631212</t>
  </si>
  <si>
    <t xml:space="preserve">"dle přílohy 2.5.1" </t>
  </si>
  <si>
    <t>"těsnící tmely dilatačních spár mezi dílci - uvnitř mostního otvoru"</t>
  </si>
  <si>
    <t>3*(3,50+3,50+3,50)</t>
  </si>
  <si>
    <t>624631411</t>
  </si>
  <si>
    <t>Úprava vnějších spár obvodového pláště z prefabrikovaných dílců vyplnění spáry těsnicím provazcem z pěnového polyetylénu, šířky do 20 mm</t>
  </si>
  <si>
    <t>116</t>
  </si>
  <si>
    <t>https://podminky.urs.cz/item/CS_URS_2023_01/624631411</t>
  </si>
  <si>
    <t>"dle přílohy 2.5.1"</t>
  </si>
  <si>
    <t>"výplň spár mezi rámy výplní z pružného plastu"</t>
  </si>
  <si>
    <t>77</t>
  </si>
  <si>
    <t>628613611</t>
  </si>
  <si>
    <t>Žárové zinkování ponorem dílů ocelových konstrukcí mostů hmotnosti dílců do 100 kg</t>
  </si>
  <si>
    <t>-2006325206</t>
  </si>
  <si>
    <t>https://podminky.urs.cz/item/CS_URS_2023_01/628613611</t>
  </si>
  <si>
    <t>14*7,53</t>
  </si>
  <si>
    <t>14,7*7,09</t>
  </si>
  <si>
    <t>29,6*3,77</t>
  </si>
  <si>
    <t>14,8*4,57</t>
  </si>
  <si>
    <t>628633111</t>
  </si>
  <si>
    <t>Spárování zdiva pilířů, opěr a křídel mostů z lomového kamene aktivovanou maltou, hloubky do 40 mm délka spáry na 1 m2 upravované plochy do 6 m</t>
  </si>
  <si>
    <t>-1847820694</t>
  </si>
  <si>
    <t>https://podminky.urs.cz/item/CS_URS_2023_01/628633111</t>
  </si>
  <si>
    <t>"spárování kamenného zdiva zídek" 2*2,0*(2,0+3,0)/2</t>
  </si>
  <si>
    <t>2*1,8*(1,8+3,0)/2</t>
  </si>
  <si>
    <t>Trubní vedení</t>
  </si>
  <si>
    <t>79</t>
  </si>
  <si>
    <t>895811111.R</t>
  </si>
  <si>
    <t>Zřízení jímky z betonových skruží Ø 600 mm pro čerpání vody během výstavby.</t>
  </si>
  <si>
    <t>118</t>
  </si>
  <si>
    <t>Poznámka k položce:_x000D_
Poznámka k položce: V ceně položky jsou započteny veškeré zemní a pomocné práce spojené se zřízením čerpacích jímek a jejich následným odstraněním.</t>
  </si>
  <si>
    <t>"čerpací jímky pro odčerpání vody během výkopových prací" 1,00</t>
  </si>
  <si>
    <t>Ostatní konstrukce a práce, bourání</t>
  </si>
  <si>
    <t>80</t>
  </si>
  <si>
    <t>911121211</t>
  </si>
  <si>
    <t>Oprava ocelového zábradlí svařovaného nebo šroubovaného výroba</t>
  </si>
  <si>
    <t>1521227290</t>
  </si>
  <si>
    <t>https://podminky.urs.cz/item/CS_URS_2023_01/911121211</t>
  </si>
  <si>
    <t>Poznámka k položce:_x000D_
Výroba zábradlí s patníi plechy</t>
  </si>
  <si>
    <t>4*1,800 + 2*3,800</t>
  </si>
  <si>
    <t>81</t>
  </si>
  <si>
    <t>911121311</t>
  </si>
  <si>
    <t>Oprava ocelového zábradlí svařovaného nebo šroubovaného montáž</t>
  </si>
  <si>
    <t>-1586414391</t>
  </si>
  <si>
    <t>https://podminky.urs.cz/item/CS_URS_2023_01/911121311</t>
  </si>
  <si>
    <t>Poznámka k položce:_x000D_
Osazení zábradlí s patními plechy</t>
  </si>
  <si>
    <t>82</t>
  </si>
  <si>
    <t>13011066</t>
  </si>
  <si>
    <t>úhelník ocelový rovnostranný jakost S235JR (11 375) 60x60x5mm</t>
  </si>
  <si>
    <t>1686136584</t>
  </si>
  <si>
    <t>14,8*4,57/1000*1,05</t>
  </si>
  <si>
    <t>83</t>
  </si>
  <si>
    <t>13010420</t>
  </si>
  <si>
    <t>úhelník ocelový rovnostranný jakost S235JR (11 375) 50x50x5mm</t>
  </si>
  <si>
    <t>-829379260</t>
  </si>
  <si>
    <t>29,6*3,77/1000*1,05</t>
  </si>
  <si>
    <t>13010812</t>
  </si>
  <si>
    <t>ocel profilová jakost S235JR (11 375) průřez U (UPN) 65</t>
  </si>
  <si>
    <t>675083126</t>
  </si>
  <si>
    <t>14,7*7,09/1000*1,05</t>
  </si>
  <si>
    <t>85</t>
  </si>
  <si>
    <t>13010330</t>
  </si>
  <si>
    <t>tyč ocelová plochá jakost S235JR (11 375) 200x20mm</t>
  </si>
  <si>
    <t>-2070297065</t>
  </si>
  <si>
    <t>Poznámka k položce:_x000D_
Patní plech 14 ks 20*200*240</t>
  </si>
  <si>
    <t>14*7,53/1000*1,05</t>
  </si>
  <si>
    <t>311. R</t>
  </si>
  <si>
    <t>krytka matice M 16, plastová, černá</t>
  </si>
  <si>
    <t>30651382</t>
  </si>
  <si>
    <t>"kotevní šrouby zábradlí - římsy" 2*3*4</t>
  </si>
  <si>
    <t>"kotevní šrouby zábradlí - křídla" 4*2*4</t>
  </si>
  <si>
    <t>87</t>
  </si>
  <si>
    <t>31111020</t>
  </si>
  <si>
    <t>matice nerezová šestihranná M16</t>
  </si>
  <si>
    <t>100 kus</t>
  </si>
  <si>
    <t>-1585259974</t>
  </si>
  <si>
    <t>římsy</t>
  </si>
  <si>
    <t>"rektifikační" 2*3*4/1000</t>
  </si>
  <si>
    <t>"kotevní" 2*3*4/1000</t>
  </si>
  <si>
    <t>křídla</t>
  </si>
  <si>
    <t>"rektifikační" 4*2*4/1000</t>
  </si>
  <si>
    <t>"kotevní" 4*2*4/1000</t>
  </si>
  <si>
    <t>31120008</t>
  </si>
  <si>
    <t>podložka DIN 125-A ZB D 16mm</t>
  </si>
  <si>
    <t>1148467905</t>
  </si>
  <si>
    <t>89</t>
  </si>
  <si>
    <t>919726123</t>
  </si>
  <si>
    <t>Geotextilie netkaná pro ochranu, separaci nebo filtraci měrná hmotnost přes 300 do 500 g/m2</t>
  </si>
  <si>
    <t>-1861219888</t>
  </si>
  <si>
    <t>https://podminky.urs.cz/item/CS_URS_2023_01/919726123</t>
  </si>
  <si>
    <t>"geotextilie pod silničními panely tl. 50mm, v ose koleje=1,0m+1,0m, vně koleje=2,0m+0,5m" (1,0+1,0+2,0+0,5)*30,0*1,1</t>
  </si>
  <si>
    <t>59381009</t>
  </si>
  <si>
    <t>panel silniční 3,00x1,00x0,15m</t>
  </si>
  <si>
    <t>1630618151</t>
  </si>
  <si>
    <t>počet panelů celkem:  3,0*30,0=90m2 = 30ks panelů</t>
  </si>
  <si>
    <t>"obrátkovost 3x - 30/3" 10</t>
  </si>
  <si>
    <t>91</t>
  </si>
  <si>
    <t>919726125</t>
  </si>
  <si>
    <t>Geotextilie netkaná pro ochranu, separaci nebo filtraci měrná hmotnost přes 800 do 1 000 g/m2</t>
  </si>
  <si>
    <t>120</t>
  </si>
  <si>
    <t>https://podminky.urs.cz/item/CS_URS_2023_01/919726125</t>
  </si>
  <si>
    <t>"geotextilie min. 800g/m2 kolem drenáže"</t>
  </si>
  <si>
    <t>2*1,60*6,50</t>
  </si>
  <si>
    <t>"geotextilie kolem rovnaniny - min. 800g/m2"</t>
  </si>
  <si>
    <t>2*1,75*6,50</t>
  </si>
  <si>
    <t>92</t>
  </si>
  <si>
    <t>931994111</t>
  </si>
  <si>
    <t>Těsnění spáry betonové konstrukce pásy, profily, tmely profilem, spáry styčné u prefa dílců bobtnajícím</t>
  </si>
  <si>
    <t>978051763</t>
  </si>
  <si>
    <t>https://podminky.urs.cz/item/CS_URS_2023_01/931994111</t>
  </si>
  <si>
    <t>"pohledové spáry mezi prefabrikáty v mostním otvoru" (3,05+2,8)*2*3</t>
  </si>
  <si>
    <t>93</t>
  </si>
  <si>
    <t>936942211</t>
  </si>
  <si>
    <t>Zhotovení tabulky s letopočtem opravy nebo větší údržby vložením šablony do bednění</t>
  </si>
  <si>
    <t>122</t>
  </si>
  <si>
    <t>https://podminky.urs.cz/item/CS_URS_2023_01/936942211</t>
  </si>
  <si>
    <t>"dle TZ"</t>
  </si>
  <si>
    <t>"letopočet do matrice do bednění"</t>
  </si>
  <si>
    <t>"letopočet na římse" 1,00</t>
  </si>
  <si>
    <t>94</t>
  </si>
  <si>
    <t>962021112</t>
  </si>
  <si>
    <t>Bourání mostních konstrukcí zdiva a pilířů z kamene nebo cihel</t>
  </si>
  <si>
    <t>124</t>
  </si>
  <si>
    <t>https://podminky.urs.cz/item/CS_URS_2023_01/962021112</t>
  </si>
  <si>
    <t xml:space="preserve">"dle výpočtů projektanta" </t>
  </si>
  <si>
    <t>"klenba+čelní zdi+křídla" 10,00*5,20+0,5*9,00+4*1,50*4,50</t>
  </si>
  <si>
    <t>95</t>
  </si>
  <si>
    <t>963051111</t>
  </si>
  <si>
    <t>Bourání mostních konstrukcí nosných konstrukcí ze železového betonu</t>
  </si>
  <si>
    <t>126</t>
  </si>
  <si>
    <t>https://podminky.urs.cz/item/CS_URS_2023_01/963051111</t>
  </si>
  <si>
    <t>"žb římsa" 0,25*9,00</t>
  </si>
  <si>
    <t>96</t>
  </si>
  <si>
    <t>966075141</t>
  </si>
  <si>
    <t>Odstranění různých konstrukcí na mostech kovového zábradlí vcelku</t>
  </si>
  <si>
    <t>128</t>
  </si>
  <si>
    <t>https://podminky.urs.cz/item/CS_URS_2023_01/966075141</t>
  </si>
  <si>
    <t>"demontáž starého zábradlí" 9,00+8,50</t>
  </si>
  <si>
    <t>97</t>
  </si>
  <si>
    <t>985233111</t>
  </si>
  <si>
    <t>Úprava spár po spárování zdiva kamenného nebo cihelného délky spáry na 1 m2 upravované plochy do 6 m uhlazením</t>
  </si>
  <si>
    <t>1497345095</t>
  </si>
  <si>
    <t>https://podminky.urs.cz/item/CS_URS_2023_01/985233111</t>
  </si>
  <si>
    <t>"p.č. 465511521" 55,214</t>
  </si>
  <si>
    <t>"p.č. 465513256" 40,0</t>
  </si>
  <si>
    <t>"p.č. 628633111" 18,640</t>
  </si>
  <si>
    <t>98</t>
  </si>
  <si>
    <t>992114111</t>
  </si>
  <si>
    <t>Vodorovné přemístění mostních dílců vzdálenosti přesunu do 1 000 m do 5 t</t>
  </si>
  <si>
    <t>621613167</t>
  </si>
  <si>
    <t>https://podminky.urs.cz/item/CS_URS_2023_01/992114111</t>
  </si>
  <si>
    <t>"staveništní přesun přechodových zídek" 4,00</t>
  </si>
  <si>
    <t>99</t>
  </si>
  <si>
    <t>992114113</t>
  </si>
  <si>
    <t>Vodorovné přemístění mostních dílců vzdálenosti přesunu do 1 000 m přes 10 do 25 t</t>
  </si>
  <si>
    <t>130</t>
  </si>
  <si>
    <t>https://podminky.urs.cz/item/CS_URS_2023_01/992114113</t>
  </si>
  <si>
    <t>"staveništní přesun rámových prefabrikátů" 4,00</t>
  </si>
  <si>
    <t>100</t>
  </si>
  <si>
    <t>9133450.R</t>
  </si>
  <si>
    <t>Nivelační značky kovové</t>
  </si>
  <si>
    <t>134</t>
  </si>
  <si>
    <t>Poznámka k položce:_x000D_
Poznámka k položce: - dodání a osazení nivelační značky včetně nutných zemních prací, vrtání, zalití značky zálivkou apod. - vnitrostaveništní a mimostaveništní dopravu</t>
  </si>
  <si>
    <t>"dle přílohy 2.6.1"</t>
  </si>
  <si>
    <t>"nivelační značky na římsách včetně osazení" 4,00</t>
  </si>
  <si>
    <t>997</t>
  </si>
  <si>
    <t>Přesun sutě</t>
  </si>
  <si>
    <t>101</t>
  </si>
  <si>
    <t>997013501</t>
  </si>
  <si>
    <t>Odvoz suti a vybouraných hmot na skládku nebo meziskládku se složením, na vzdálenost do 1 km</t>
  </si>
  <si>
    <t>136</t>
  </si>
  <si>
    <t>https://podminky.urs.cz/item/CS_URS_2023_01/997013501</t>
  </si>
  <si>
    <t>102</t>
  </si>
  <si>
    <t>997013509</t>
  </si>
  <si>
    <t>Odvoz suti a vybouraných hmot na skládku nebo meziskládku se složením, na vzdálenost Příplatek k ceně za každý další i započatý 1 km přes 1 km</t>
  </si>
  <si>
    <t>138</t>
  </si>
  <si>
    <t>https://podminky.urs.cz/item/CS_URS_2023_01/997013509</t>
  </si>
  <si>
    <t>"odvoz na skládku ve vzdálenosti 17 km"</t>
  </si>
  <si>
    <t>16,00*279,299</t>
  </si>
  <si>
    <t>103</t>
  </si>
  <si>
    <t>997013602</t>
  </si>
  <si>
    <t>Poplatek za uložení stavebního odpadu na skládce (skládkovné) z armovaného betonu zatříděného do Katalogu odpadů pod kódem 17 01 01</t>
  </si>
  <si>
    <t>140</t>
  </si>
  <si>
    <t>https://podminky.urs.cz/item/CS_URS_2023_01/997013602</t>
  </si>
  <si>
    <t>"dle pol. 96305, 2,40t/m3" 2,25*2,40</t>
  </si>
  <si>
    <t>104</t>
  </si>
  <si>
    <t>997013655</t>
  </si>
  <si>
    <t>142</t>
  </si>
  <si>
    <t>https://podminky.urs.cz/item/CS_URS_2023_01/997013655</t>
  </si>
  <si>
    <t>"dle pol. 962021,  2,30t/m3" 83,5*2,30</t>
  </si>
  <si>
    <t>105</t>
  </si>
  <si>
    <t>997013841</t>
  </si>
  <si>
    <t>Poplatek za uložení stavebního odpadu na skládce (skládkovné) odpadního materiálu po otryskávání bez obsahu nebezpečných látek zatříděného do Katalogu odpadů pod kódem 12 01 17</t>
  </si>
  <si>
    <t>-1256047097</t>
  </si>
  <si>
    <t>https://podminky.urs.cz/item/CS_URS_2023_01/997013841</t>
  </si>
  <si>
    <t>"abrazivo -PKO zábradlí" 0,754</t>
  </si>
  <si>
    <t>998</t>
  </si>
  <si>
    <t>Přesun hmot</t>
  </si>
  <si>
    <t>106</t>
  </si>
  <si>
    <t>998241021</t>
  </si>
  <si>
    <t>Přesun hmot pro dráhy kolejové jakéhokoliv rozsahu dopravní vzdálenost do 5 000 m</t>
  </si>
  <si>
    <t>822567038</t>
  </si>
  <si>
    <t>https://podminky.urs.cz/item/CS_URS_2023_01/998241021</t>
  </si>
  <si>
    <t>"Celkové množství = 585,856t, snížené o hmotnost ŽB prefabrikátů" 585,856</t>
  </si>
  <si>
    <t>"rámy" -4*11,2</t>
  </si>
  <si>
    <t>"přechodové zídky" -4*3,150</t>
  </si>
  <si>
    <t>PSV</t>
  </si>
  <si>
    <t>Práce a dodávky PSV</t>
  </si>
  <si>
    <t>711</t>
  </si>
  <si>
    <t>Izolace proti vodě, vlhkosti a plynům</t>
  </si>
  <si>
    <t>107</t>
  </si>
  <si>
    <t>711111001</t>
  </si>
  <si>
    <t>Provedení izolace proti zemní vlhkosti natěradly a tmely za studena na ploše vodorovné V nátěrem penetračním</t>
  </si>
  <si>
    <t>-229436792</t>
  </si>
  <si>
    <t>https://podminky.urs.cz/item/CS_URS_2023_01/711111001</t>
  </si>
  <si>
    <t>"1xALP - penetrační nátěr podkl. betonu drenáže" 2*2,40*8,00</t>
  </si>
  <si>
    <t>108</t>
  </si>
  <si>
    <t>711112001</t>
  </si>
  <si>
    <t>Provedení izolace proti zemní vlhkosti natěradly a tmely za studena na ploše svislé S nátěrem penetračním</t>
  </si>
  <si>
    <t>146</t>
  </si>
  <si>
    <t>https://podminky.urs.cz/item/CS_URS_2023_01/711112001</t>
  </si>
  <si>
    <t>"penetrační adhézní nátěr - izolace rámu vně" 10,30*6,00</t>
  </si>
  <si>
    <t>"penetrační adhézní nátěr - izolace dna rámu v mostním otvoru" 4,40*6,00</t>
  </si>
  <si>
    <t>"1xALP - penetrační nátěr prefa. říms. zídek" 4*((1,4+1,02)*3,00+0,4*3,00)</t>
  </si>
  <si>
    <t>"1xALP - penetrační nátěr rubu ŽB říms" 2*(4,65*(0,2+0,23) + 2*(0,6*(0,255+0,3)))</t>
  </si>
  <si>
    <t>"1xALP - penetrační nátěr čel ŽB říms" 4*((02+0,195)*0,3+0,195*0,195/2+(1,19-0,31-0,2-0,195)*0,53)</t>
  </si>
  <si>
    <t>109</t>
  </si>
  <si>
    <t>11163150</t>
  </si>
  <si>
    <t>lak penetrační asfaltový</t>
  </si>
  <si>
    <t>148</t>
  </si>
  <si>
    <t>(38,4+130,389)*0,0003 "Přepočtené koeficientem množství</t>
  </si>
  <si>
    <t>110</t>
  </si>
  <si>
    <t>711112002</t>
  </si>
  <si>
    <t>Provedení izolace proti zemní vlhkosti natěradly a tmely za studena na ploše svislé S nátěrem lakem asfaltovým</t>
  </si>
  <si>
    <t>150</t>
  </si>
  <si>
    <t>https://podminky.urs.cz/item/CS_URS_2023_01/711112002</t>
  </si>
  <si>
    <t>"2xALN - nátěr prefa. říms. zídek"2* 4*((1,4+1,02)*3,00+0,4*3,00)</t>
  </si>
  <si>
    <t>"2xALP - nátěr čel ŽB říms"2* 4*((02+0,195)*0,3+0,195*0,195/2+(1,19-0,31-0,2-0,195)*0,53)</t>
  </si>
  <si>
    <t>111</t>
  </si>
  <si>
    <t>11163152</t>
  </si>
  <si>
    <t>lak hydroizolační asfaltový</t>
  </si>
  <si>
    <t>152</t>
  </si>
  <si>
    <t>75,157*0,00045 "Přepočtené koeficientem množství</t>
  </si>
  <si>
    <t>112</t>
  </si>
  <si>
    <t>711141559</t>
  </si>
  <si>
    <t>Provedení izolace proti zemní vlhkosti pásy přitavením NAIP na ploše vodorovné V</t>
  </si>
  <si>
    <t>-1221001109</t>
  </si>
  <si>
    <t>https://podminky.urs.cz/item/CS_URS_2023_01/711141559</t>
  </si>
  <si>
    <t xml:space="preserve">"schválený systém proti stékající vodě U SŽ" </t>
  </si>
  <si>
    <t>"izolace horní příčle rámu" 3,45*6,00</t>
  </si>
  <si>
    <t>"izolace dna rámu" (3,05+2*0,6)*6,00</t>
  </si>
  <si>
    <t>"isolace základové desky (pod rám)"3,85*6,20</t>
  </si>
  <si>
    <t>"isolace spádového betonu pod příčnou drenáží, Jeseník+Hanušovice" 2*2,40*8,00</t>
  </si>
  <si>
    <t>113</t>
  </si>
  <si>
    <t>711142559</t>
  </si>
  <si>
    <t>Provedení izolace proti zemní vlhkosti pásy přitavením NAIP na ploše svislé S</t>
  </si>
  <si>
    <t>959483847</t>
  </si>
  <si>
    <t>https://podminky.urs.cz/item/CS_URS_2023_01/711142559</t>
  </si>
  <si>
    <t>"izolace rubu stěn rámu" 3,30*6,00*2</t>
  </si>
  <si>
    <t>"isolace rubu říms" 2*((0,2+0,23)*4,65+0,6*(0,255+0,3)*2)</t>
  </si>
  <si>
    <t>24617152.R</t>
  </si>
  <si>
    <t>pás těžký asfaltový, schválený systém SŽ</t>
  </si>
  <si>
    <t>156</t>
  </si>
  <si>
    <t>(108,470+44,931)*1,1 "Přepočtené koeficientem množství</t>
  </si>
  <si>
    <t>115</t>
  </si>
  <si>
    <t>711491172</t>
  </si>
  <si>
    <t>Provedení doplňků izolace proti vodě textilií na ploše vodorovné V vrstva ochranná</t>
  </si>
  <si>
    <t>969369396</t>
  </si>
  <si>
    <t>https://podminky.urs.cz/item/CS_URS_2023_01/711491172</t>
  </si>
  <si>
    <t xml:space="preserve">"schválený systém proti stékající vodě u SŽ, geotextilie 1200g/m2" </t>
  </si>
  <si>
    <t>711491272</t>
  </si>
  <si>
    <t>Provedení doplňků izolace proti vodě textilií na ploše svislé S vrstva ochranná</t>
  </si>
  <si>
    <t>160</t>
  </si>
  <si>
    <t>https://podminky.urs.cz/item/CS_URS_2023_01/711491272</t>
  </si>
  <si>
    <t>"geotextílie 600g/m2"</t>
  </si>
  <si>
    <t>"geotextílie 1200g/m2"</t>
  </si>
  <si>
    <t>117</t>
  </si>
  <si>
    <t>711491177</t>
  </si>
  <si>
    <t>Provedení doplňků izolace proti vodě textilií připevnění izolace nerezovou lištou</t>
  </si>
  <si>
    <t>1348548782</t>
  </si>
  <si>
    <t>https://podminky.urs.cz/item/CS_URS_2023_01/711491177</t>
  </si>
  <si>
    <t>"římsy na rámu" 2*4,65</t>
  </si>
  <si>
    <t>13756655.R</t>
  </si>
  <si>
    <t>pásnice nerezová 50/5 - (kotvení izolace),v jakost W.-Nr.1.4301</t>
  </si>
  <si>
    <t>-124825547</t>
  </si>
  <si>
    <t>"včetně prořezu 5%, hmotnost 1,963kg/m"   2*4,65*1,963*1,05</t>
  </si>
  <si>
    <t>119</t>
  </si>
  <si>
    <t>59030055.R</t>
  </si>
  <si>
    <t>vrut nerezový se šestihrannou hlavou 8x60mm, včetně hmoždinky</t>
  </si>
  <si>
    <t>-1720467374</t>
  </si>
  <si>
    <t>"vzdálenost kotvících prvků max. 300mm" 15*2</t>
  </si>
  <si>
    <t>69311083</t>
  </si>
  <si>
    <t>geotextilie netkaná separační, ochranná, filtrační, drenážní PP 600g/m2</t>
  </si>
  <si>
    <t>162</t>
  </si>
  <si>
    <t>Mezisoučet</t>
  </si>
  <si>
    <t>39,600*1,1 "Přepočtené koeficientem množství</t>
  </si>
  <si>
    <t>121</t>
  </si>
  <si>
    <t>69311087</t>
  </si>
  <si>
    <t>geotextilie netkaná separační, ochranná, filtrační, drenážní PP 1200g/m2</t>
  </si>
  <si>
    <t>934213898</t>
  </si>
  <si>
    <t>"isolace spádového betonu pod příčnou drenáží, Jeseník" 3,0*6,5</t>
  </si>
  <si>
    <t>"isolace spádového betonu pod příčnou drenáží, Hanušovice" 2,6*6,5</t>
  </si>
  <si>
    <t>"přepočteno koeficientem množství" 111,801*1,1</t>
  </si>
  <si>
    <t>711491273</t>
  </si>
  <si>
    <t>Provedení izolace proti zemní vlhkosti nopovou fólií na ploše svislé S z nopové fólie</t>
  </si>
  <si>
    <t>164</t>
  </si>
  <si>
    <t>https://podminky.urs.cz/item/CS_URS_2023_01/711491273</t>
  </si>
  <si>
    <t>"dle skladby izolací"</t>
  </si>
  <si>
    <t>"nopová fólie na zasypanou stranu kamenných zídek"</t>
  </si>
  <si>
    <t>"měřeno digitálně" 2*(4,30+4,40)</t>
  </si>
  <si>
    <t>123</t>
  </si>
  <si>
    <t>28323005</t>
  </si>
  <si>
    <t>fólie profilovaná (nopová) drenážní HDPE s výškou nopů 8mm</t>
  </si>
  <si>
    <t>166</t>
  </si>
  <si>
    <t>17,4*1,2 "Přepočtené koeficientem množství</t>
  </si>
  <si>
    <t>71113001.R</t>
  </si>
  <si>
    <t>Ochrana izolace běžných kcí. pevná stěn z extrudovaného polystyrénu tl. 50 mm.</t>
  </si>
  <si>
    <t>168</t>
  </si>
  <si>
    <t>Poznámka k položce:_x000D_
Poznámka k položce:  V ceně je zahrnut veškerý materiál, výrobky a polotovary, včetně mimostaveništní a vnitrostaveništní dopravy (rovněž přesuny), včetně naložení a složení, případně s uložením a potřebná lešení a podpěrné konstrukce. Montáž ochranné vrstvy z polystyrenu včetně spojovacího materiálu.</t>
  </si>
  <si>
    <t>"izolace XPS tl. 50mm za rovnaninou"</t>
  </si>
  <si>
    <t>125</t>
  </si>
  <si>
    <t>998711101</t>
  </si>
  <si>
    <t>Přesun hmot pro izolace proti vodě, vlhkosti a plynům stanovený z hmotnosti přesunovaného materiálu vodorovná dopravní vzdálenost do 50 m v objektech výšky do 6 m</t>
  </si>
  <si>
    <t>170</t>
  </si>
  <si>
    <t>https://podminky.urs.cz/item/CS_URS_2023_01/998711101</t>
  </si>
  <si>
    <t>789</t>
  </si>
  <si>
    <t>Povrchové úpravy ocelových konstrukcí a technologických zařízení</t>
  </si>
  <si>
    <t>789212122</t>
  </si>
  <si>
    <t>Provedení otryskání povrchů zařízení suché abrazivní tryskání, s povrchem členitým stupeň zarezavění B, stupeň přípravy Sa 2½</t>
  </si>
  <si>
    <t>-2103502601</t>
  </si>
  <si>
    <t>https://podminky.urs.cz/item/CS_URS_2023_01/789212122</t>
  </si>
  <si>
    <t>Zábradlí</t>
  </si>
  <si>
    <t>"horní madlo" 14,8*(4*0,06+2*0,005)</t>
  </si>
  <si>
    <t>" příčle L50/5" 29,8*( 4*0,05+2*0,005)</t>
  </si>
  <si>
    <t>"sloupky U65" 14,70*(0,065*2+0,042*4)</t>
  </si>
  <si>
    <t>"patní plechy P20/200/240" (6+8)* 0,2*0,24*2+(0,2+0,24)*2*0,02</t>
  </si>
  <si>
    <t>127</t>
  </si>
  <si>
    <t>421R18101</t>
  </si>
  <si>
    <t>abrazivo TRYMAT, pytlované na paletách</t>
  </si>
  <si>
    <t>CS ÚRS 2022 01</t>
  </si>
  <si>
    <t>-1316979674</t>
  </si>
  <si>
    <t>Poznámka k položce:_x000D_
vydatnost abraziva 0,048 t/m2</t>
  </si>
  <si>
    <t>"sweeping, spotřeba 15kg/m2" 15,701*0,015</t>
  </si>
  <si>
    <t>"otryskání před žárovým zinkováním, spotřeba 48kg/m2" 15,701*0,048</t>
  </si>
  <si>
    <t>789322111</t>
  </si>
  <si>
    <t>Zhotovení nátěru ocelových konstrukcí třídy II jednosložkového základního, tloušťky do 80 μm</t>
  </si>
  <si>
    <t>685941</t>
  </si>
  <si>
    <t>https://podminky.urs.cz/item/CS_URS_2023_01/789322111</t>
  </si>
  <si>
    <t>Poznámka k položce:_x000D_
Základní nátěr</t>
  </si>
  <si>
    <t>15,701</t>
  </si>
  <si>
    <t>129</t>
  </si>
  <si>
    <t>789322116</t>
  </si>
  <si>
    <t>Zhotovení nátěru ocelových konstrukcí třídy II jednosložkového mezivrstvy, tloušťky do 80 μm</t>
  </si>
  <si>
    <t>1978644085</t>
  </si>
  <si>
    <t>https://podminky.urs.cz/item/CS_URS_2023_01/789322116</t>
  </si>
  <si>
    <t>Poznámka k položce:_x000D_
mezivrstva x 2</t>
  </si>
  <si>
    <t>1*15,701</t>
  </si>
  <si>
    <t>789322221</t>
  </si>
  <si>
    <t>Zhotovení nátěru ocelových konstrukcí třídy II dvousložkového krycího (vrchního), tloušťky do 80 μm</t>
  </si>
  <si>
    <t>1036330055</t>
  </si>
  <si>
    <t>https://podminky.urs.cz/item/CS_URS_2023_01/789322221</t>
  </si>
  <si>
    <t>Poznámka k položce:_x000D_
vrchní nátěr</t>
  </si>
  <si>
    <t>131</t>
  </si>
  <si>
    <t>789351240</t>
  </si>
  <si>
    <t>Zhotovení nátěrů pásových korozně namáhaných míst (svary, hrany, kouty, šroubové spoje, apod.) tloušťky 50 μm ocelových konstrukcí třídy II dvousložkových</t>
  </si>
  <si>
    <t>1871917382</t>
  </si>
  <si>
    <t>https://podminky.urs.cz/item/CS_URS_2023_01/789351240</t>
  </si>
  <si>
    <t>Poznámka k položce:_x000D_
Pásové nátěry</t>
  </si>
  <si>
    <t>"předpoklad  40% nátěrové plochy" 15,701*0,4</t>
  </si>
  <si>
    <t>132</t>
  </si>
  <si>
    <t>24613582.R</t>
  </si>
  <si>
    <t>materiál na provedení ochranného nátěrového systému ONS 02, tl. 200µm</t>
  </si>
  <si>
    <t>-687530412</t>
  </si>
  <si>
    <t>"spotřeba 0,4kg/m2" (3*14,412+6,28) * 0,4</t>
  </si>
  <si>
    <t>133</t>
  </si>
  <si>
    <t>998781101</t>
  </si>
  <si>
    <t>Přesun hmot pro obklady keramické stanovený z hmotnosti přesunovaného materiálu vodorovná dopravní vzdálenost do 50 m v objektech výšky do 6 m</t>
  </si>
  <si>
    <t>1278484008</t>
  </si>
  <si>
    <t>https://podminky.urs.cz/item/CS_URS_2023_01/998781101</t>
  </si>
  <si>
    <t>"abrazivo + barva" 0,990+0,020</t>
  </si>
  <si>
    <t>PS 01 - Ochrana kabelů</t>
  </si>
  <si>
    <t>OST - Ostatní</t>
  </si>
  <si>
    <t>OST</t>
  </si>
  <si>
    <t>Ostatní</t>
  </si>
  <si>
    <t>7590525222</t>
  </si>
  <si>
    <t>Montáž kabelu návěstního s jádrem 0,8 mm Cu TCEKEZE do 50 XN - příprava kabelového bubnu a přistavení na místo tažení, odvinutí, naměření, odřezání a uložení kabelu do kabelového lože nebo žlabu, protažení překážkami, včetně přípravných a závěrečných prací, přeměření izolačního stavu kabelu, uzavření konců kabelu, přemístění kabelového bubnu</t>
  </si>
  <si>
    <t>Sborník UOŽI 01 2023</t>
  </si>
  <si>
    <t>-186383812</t>
  </si>
  <si>
    <t>7590525230</t>
  </si>
  <si>
    <t>Montáž kabelu návěstního volně uloženého s jádrem 1 mm Cu TCEKEZE, TCEKFE, TCEKPFLEY, TCEKPFLEZE do 7 P - příprava kabelového bubnu a přistavení na místo tažení, odvinutí, naměření, odřezání a uložení kabelu do kabelového lože nebo žlabu, protažení překážkami, včetně přípravných a závěrečných prací, přeměření izolačního stavu kabelu, uzavření konců kabelu, přemístění kabelového bubnu</t>
  </si>
  <si>
    <t>-835950146</t>
  </si>
  <si>
    <t>7590525231</t>
  </si>
  <si>
    <t>Montáž kabelu návěstního volně uloženého s jádrem 1 mm Cu TCEKEZE, TCEKFE, TCEKPFLEY, TCEKPFLEZE do 16 P - příprava kabelového bubnu a přistavení na místo tažení, odvinutí, naměření, odřezání a uložení kabelu do kabelového lože nebo žlabu, protažení překážkami, včetně přípravných a závěrečných prací, přeměření izolačního stavu kabelu, uzavření konců kabelu, přemístění kabelového bubnu</t>
  </si>
  <si>
    <t>2028240401</t>
  </si>
  <si>
    <t>7590525233</t>
  </si>
  <si>
    <t>Montáž kabelu návěstního volně uloženého s jádrem 1 mm Cu TCEKEZE, TCEKFE, TCEKPFLEY, TCEKPFLEZE do 61 P - příprava kabelového bubnu a přistavení na místo tažení, odvinutí, naměření, odřezání a uložení kabelu do kabelového lože nebo žlabu, protažení překážkami, včetně přípravných a závěrečných prací, přeměření izolačního stavu kabelu, uzavření konců kabelu, přemístění kabelového bubnu</t>
  </si>
  <si>
    <t>1898879625</t>
  </si>
  <si>
    <t>7590525464</t>
  </si>
  <si>
    <t>Montáž spojky rovné pro plastové kabely párové Raychem XAGA s konektory UDW2 2 plášť bez pancíře do 20 žil - nasazení manžety, spojení žil, převlečení manžety, nahřátí pro její tepelné smrštění, uložení spojky v jámě</t>
  </si>
  <si>
    <t>-1822016921</t>
  </si>
  <si>
    <t>7590525465</t>
  </si>
  <si>
    <t>Montáž spojky rovné pro plastové kabely párové Raychem XAGA s konektory UDW2 2 plášť bez pancíře do 32 žil - nasazení manžety, spojení žil, převlečení manžety, nahřátí pro její tepelné smrštění, uložení spojky v jámě</t>
  </si>
  <si>
    <t>-856110835</t>
  </si>
  <si>
    <t>7590525469</t>
  </si>
  <si>
    <t>Montáž spojky rovné pro plastové kabely párové Raychem XAGA s konektory UDW2 2 plášť bez pancíře do 100 žil - nasazení manžety, spojení žil, převlečení manžety, nahřátí pro její tepelné smrštění, uložení spojky v jámě</t>
  </si>
  <si>
    <t>-479741758</t>
  </si>
  <si>
    <t>7593505200</t>
  </si>
  <si>
    <t>Uložení HDPE trubky pro optický kabel do kabelového žlabu</t>
  </si>
  <si>
    <t>521649053</t>
  </si>
  <si>
    <t>7590541439</t>
  </si>
  <si>
    <t>Slaboproudé rozvody, kabely pro přívod a vnitřní instalaci Spojky metalických kabelů a příslušenství Teplem smrštitelná zesílená spojka pro netlakované kabely XAGA 500-43/8-300/EY</t>
  </si>
  <si>
    <t>-328502219</t>
  </si>
  <si>
    <t>7590541454</t>
  </si>
  <si>
    <t>Slaboproudé rozvody, kabely pro přívod a vnitřní instalaci Spojky metalických kabelů a příslušenství Teplem smrštitelná zesílená spojka pro netlakované kabely XAGA 500-55/12-300/EY</t>
  </si>
  <si>
    <t>1862500022</t>
  </si>
  <si>
    <t>7598015090</t>
  </si>
  <si>
    <t>Přeměření izolačního stavu kabelu úložného 20 žil</t>
  </si>
  <si>
    <t>725082250</t>
  </si>
  <si>
    <t>7598015095</t>
  </si>
  <si>
    <t>Přeměření izolačního stavu kabelu úložného 30 žil</t>
  </si>
  <si>
    <t>1375645154</t>
  </si>
  <si>
    <t>7598015115</t>
  </si>
  <si>
    <t>Přeměření izolačního stavu kabelu úložného 100 žil</t>
  </si>
  <si>
    <t>719802914</t>
  </si>
  <si>
    <t>7598015165</t>
  </si>
  <si>
    <t>Funkční přezkoušení venkovního telefonního objektu po připojení na kabelové vedení</t>
  </si>
  <si>
    <t>-485402758</t>
  </si>
  <si>
    <t>7598025005</t>
  </si>
  <si>
    <t>Měření dálkových kabelů stejnosměrné kontrolní kabelů čtyřky</t>
  </si>
  <si>
    <t>-880595353</t>
  </si>
  <si>
    <t>7598025025</t>
  </si>
  <si>
    <t>Měření dálkových kabelů závěrečné zkrácené v obou směrech za provozu 19 čtyřek</t>
  </si>
  <si>
    <t>úsek</t>
  </si>
  <si>
    <t>1370781274</t>
  </si>
  <si>
    <t>7598035025</t>
  </si>
  <si>
    <t>Měření parametrů optického kabelu na třech vlnových délkách metodou OTDR a TM na skládce, kabelu se 48 vlákny - včetně vyhotovení měřícího protokolu</t>
  </si>
  <si>
    <t>-429940300</t>
  </si>
  <si>
    <t>9901000100</t>
  </si>
  <si>
    <t>Doprava obousměrná mechanizací o nosnosti do 3,5 t elektrosoučástek, montážního materiálu, kameniva, písku, dlažebních kostek, suti, atd. do 10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</si>
  <si>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625213749</t>
  </si>
  <si>
    <t>SO 02 - Železniční svršek</t>
  </si>
  <si>
    <t xml:space="preserve">    5 - Komunikace pozemní</t>
  </si>
  <si>
    <t>VRN - Vedlejší rozpočtové náklady</t>
  </si>
  <si>
    <t>Komunikace pozemní</t>
  </si>
  <si>
    <t>5905023030</t>
  </si>
  <si>
    <t>Úprava povrchu stezky rozprostřením štěrkodrtě přes 5 do 10 cm. Poznámka: 1. V cenách jsou započteny náklady na rozprostření a urovnání kameniva včetně zhutnění povrchu stezky. Platí pro nový i stávající stav. 2. V cenách nejsou obsaženy náklady na dodávku drtě.</t>
  </si>
  <si>
    <t>527632969</t>
  </si>
  <si>
    <t>"zřízení stezky na mostě a v délce přechodových zídek" 2*0,65*10,00</t>
  </si>
  <si>
    <t>5905025110</t>
  </si>
  <si>
    <t>Doplnění stezky štěrkodrtí souvislé. Poznámka: 1. V cenách jsou započteny náklady na doplnění kameniva včetně rozprostření ojediněle ručně z vozíku nebo souvisle mechanizací z vozíků nebo železničních vozů. 2. V cenách nejsou obsaženy náklady na dodávku kameniva.</t>
  </si>
  <si>
    <t>-2040043380</t>
  </si>
  <si>
    <t>"zřízení stezky v předpolích mostu" 2*0,6*5,0*2*0,1</t>
  </si>
  <si>
    <t>5955101030</t>
  </si>
  <si>
    <t>Kamenivo drcené drť frakce 8/16</t>
  </si>
  <si>
    <t>-115854191</t>
  </si>
  <si>
    <t>"zřízení stezky" 1,2+13,00*0,1</t>
  </si>
  <si>
    <t>5905055010</t>
  </si>
  <si>
    <t>Odstranění stávajícího kolejového lože odtěžením v koleji. Poznámka: 1. V cenách jsou započteny náklady na odstranění KL, úpravu pláně a rozprostření výzisku na terén nebo jeho naložení na dopravní prostředek. 2. V cenách nejsou obsaženy náklady na dopravu výzisku na skládku a skládkovné.</t>
  </si>
  <si>
    <t>1033441841</t>
  </si>
  <si>
    <t>Poznámka k položce:_x000D_
Odtěžení kolejového lože</t>
  </si>
  <si>
    <t>kolejové lože zapuštěné, tl. pod pražcem =0,036m,  šířka vlevo 1,913m, vpravo 1,922m</t>
  </si>
  <si>
    <t>"odtěžení na délku 12,0m" 12*1,84</t>
  </si>
  <si>
    <t>5905060010</t>
  </si>
  <si>
    <t>Zřízení nového kolejového lože v koleji. Poznámka: 1. V cenách jsou započteny náklady na zřízení KL, rozprostření vrstvy kameniva, zřízení homogenizované vrstvy kameniva a úprava KL do profilu. 2. V cenách nejsou obsaženy náklady na položení KR, úpravu směrového a výškového uspořádání, dodávku kameniva a snížení KL pod patou kolejnice.</t>
  </si>
  <si>
    <t>109925503</t>
  </si>
  <si>
    <t>Poznámka k položce:_x000D_
Zřízení kolejového lože</t>
  </si>
  <si>
    <t>kolejové lože zapuštěné, tl. pod pražcem =0,420m,  šířka vlevo 2,584m, vpravo 2,,672m</t>
  </si>
  <si>
    <t>"zřízení na délku 12,0m" 12*(1,338+0,420*(2,854-1,3+2,672-1,3))</t>
  </si>
  <si>
    <t>5905065010</t>
  </si>
  <si>
    <t>Samostatná úprava vrstvy kolejového lože pod ložnou plochou pražců v koleji. Poznámka: 1. V cenách jsou započteny náklady na urovnání a homogenizaci vrstvy kameniva. 2. V cenách nejsou obsaženy náklady na dodávku a doplnění kameniva.</t>
  </si>
  <si>
    <t>1661896479</t>
  </si>
  <si>
    <t>"úprava kolejového lože pod pražci" 12,00*2,6</t>
  </si>
  <si>
    <t>5905095020</t>
  </si>
  <si>
    <t>Úprava kolejového lože ojediněle ručně v koleji lože zapuštěné. Poznámka: 1. V cenách jsou započteny náklady na úpravu KL koleje a výhybek ojediněle vidlemi. 2. V cenách nejsou obsaženy náklady na doplnění a dodávku kameniva.</t>
  </si>
  <si>
    <t>-1352980899</t>
  </si>
  <si>
    <t>Poznámka k položce:_x000D_
Úprava kolejového lože na mostě</t>
  </si>
  <si>
    <t>5906130345</t>
  </si>
  <si>
    <t>Montáž kolejového roštu v ose koleje pražce betonové vystrojené, tvar S49, 49E1. Poznámka: 1. V cenách jsou započteny náklady na manipulaci a montáž KR, u pražců dřevěných nevystrojených i na vrtání pražců. 2. V cenách nejsou obsaženy náklady na dodávku materiálu.</t>
  </si>
  <si>
    <t>km</t>
  </si>
  <si>
    <t>1578462770</t>
  </si>
  <si>
    <t>0,015</t>
  </si>
  <si>
    <t>5906140155</t>
  </si>
  <si>
    <t>Demontáž kolejového roštu koleje v ose koleje pražce betonové, tvar S49, T, 49E1. Poznámka: 1. V cenách jsou započteny náklady na případné odstranění kameniva, rozebrání roštu do součástí, manipulaci, naložení výzisku na dopravní prostředek a uložení na úložišti. 2. V cenách nejsou obsaženy náklady na dopravu a vytřídění.</t>
  </si>
  <si>
    <t>-349659222</t>
  </si>
  <si>
    <t>5907050020</t>
  </si>
  <si>
    <t>Dělení kolejnic řezáním nebo rozbroušením, soustavy S49 nebo T. Poznámka: 1. V cenách jsou započteny náklady na manipulaci, podložení, označení a provedení řezu kolejnice.</t>
  </si>
  <si>
    <t>-1204637582</t>
  </si>
  <si>
    <t>Poznámka k položce:_x000D_
Řezy kolejnic - 4 žezy</t>
  </si>
  <si>
    <t>5909032020</t>
  </si>
  <si>
    <t>Přesná úprava GPK koleje směrové a výškové uspořádání pražce betonové. Poznámka: 1. V cenách jsou započteny náklady na úpravu směrového a výškového uspořádání strojní linkou ASP do projektované polohy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</si>
  <si>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1744907414</t>
  </si>
  <si>
    <t>Poznámka k položce:_x000D_
Úprava GPK mezi sousedními přejezdy, Dvojí podbití</t>
  </si>
  <si>
    <t>0,1*2</t>
  </si>
  <si>
    <t>5910020130</t>
  </si>
  <si>
    <t>Svařování kolejnic termitem plný předehřev standardní spára svar jednotlivý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</si>
  <si>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svar</t>
  </si>
  <si>
    <t>-1544992734</t>
  </si>
  <si>
    <t>5910035030</t>
  </si>
  <si>
    <t>Dosažení dovolené upínací teploty v BK prodloužením kolejnicového pásu v koleji tv. S49.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</si>
  <si>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946126867</t>
  </si>
  <si>
    <t>5910040015</t>
  </si>
  <si>
    <t>Umožnění volné dilatace kolejnice demontáž upevňovadel bez osazení kluzných podložek. Poznámka: 1. V cenách jsou započteny náklady na uvolnění, demontáž a rovnoměrné prodloužení nebo zkrácení kolejnice, vyznačení značek a vedení dokumentace. 2. V cenách nejsou obsaženy náklady na demontáž kolejnicových spojek.</t>
  </si>
  <si>
    <t>2059566315</t>
  </si>
  <si>
    <t>Poznámka k položce:_x000D_
Metr kolejnice=m</t>
  </si>
  <si>
    <t>"směr Hanušovice" 2*50,00</t>
  </si>
  <si>
    <t>" směr Jeseník, jen po přejezd" 2*30,00</t>
  </si>
  <si>
    <t>5910040115</t>
  </si>
  <si>
    <t>Umožnění volné dilatace kolejnice montáž upevňovadel bez odstranění kluzných podložek. Poznámka: 1. V cenách jsou započteny náklady na uvolnění, demontáž a rovnoměrné prodloužení nebo zkrácení kolejnice, vyznačení značek a vedení dokumentace. 2. V cenách nejsou obsaženy náklady na demontáž kolejnicových spojek.</t>
  </si>
  <si>
    <t>1274055069</t>
  </si>
  <si>
    <t>9902100100</t>
  </si>
  <si>
    <t>Doprava obousměrná mechanizací o nosnosti přes 3,5 t sypanin (kameniva, písku, suti, dlažebních kostek, atd.) do 10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</si>
  <si>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512</t>
  </si>
  <si>
    <t>-309618927</t>
  </si>
  <si>
    <t>odtěžené štěrkové lože, využije se pro zpětné zásypy v rámci SO 01 , objemová hmotnost 2,0t/m3</t>
  </si>
  <si>
    <t>22,080*2,0</t>
  </si>
  <si>
    <t>9902200100</t>
  </si>
  <si>
    <t>Doprava obousměrná mechanizací o nosnosti přes 3,5 t objemnějšího kusového materiálu (prefabrikátů, stožárů, výhybek, rozvaděčů, vybouraných hmot atd.) do 10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</si>
  <si>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-734641827</t>
  </si>
  <si>
    <t>Kolejový rošt dl.15,0m, S49, B91</t>
  </si>
  <si>
    <t>15,0*0,6</t>
  </si>
  <si>
    <t>9902300100</t>
  </si>
  <si>
    <t>Doprava jednosměrná mechanizací o nosnosti přes 3,5 t sypanin (kameniva, písku, suti, dlažebních kostek, atd.) do 10 km Poznámka: 1. Ceny jsou určeny pro dopravu silničními i kolejovými vozidly. 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</si>
  <si>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-154690380</t>
  </si>
  <si>
    <t>Poznámka k položce:_x000D_
Měrnou jednotkou je tuna přepravovaného materiálu._x000D_
Materiál z lomu Hanušovice</t>
  </si>
  <si>
    <t>kamenivo pro nové štěrkové lože, objemová hmotnost 1,70t/m3</t>
  </si>
  <si>
    <t>30,803*1,70</t>
  </si>
  <si>
    <t>kamenivo pro stezky</t>
  </si>
  <si>
    <t>2,5</t>
  </si>
  <si>
    <t>5955101005</t>
  </si>
  <si>
    <t>Kamenivo drcené štěrk frakce 31,5/63 třídy min. BII</t>
  </si>
  <si>
    <t>106667950</t>
  </si>
  <si>
    <t>Poznámka k položce:_x000D_
Kamenivo lom Hanušovice</t>
  </si>
  <si>
    <t>9902900100</t>
  </si>
  <si>
    <t>Naložení sypanin, drobného kusového materiálu, suti Poznámka: 1. Ceny jsou určeny pro nakládání materiálu v případech, kdy není naložení součástí dodávky materiálu nebo není uvedeno v popisu cen a pro nakládání z meziskládky. 2. Ceny se použijí i pro nakládání materiálu z vlastních zásob objednatele.</t>
  </si>
  <si>
    <t>-586927374</t>
  </si>
  <si>
    <t>9902900200</t>
  </si>
  <si>
    <t>Naložení objemnějšího kusového materiálu, vybouraných hmot Poznámka: 1. Ceny jsou určeny pro nakládání materiálu v případech, kdy není naložení součástí dodávky materiálu nebo není uvedeno v popisu cen a pro nakládání z meziskládky. 2. Ceny se použijí i pro nakládání materiálu z vlastních zásob objednatele.</t>
  </si>
  <si>
    <t>675662911</t>
  </si>
  <si>
    <t>9903200100</t>
  </si>
  <si>
    <t>Přeprava mechanizace na místo prováděných prací o hmotnosti přes 12 t přes 50 do 100 km Poznámka: 1. Ceny jsou určeny pro dopravu mechanizmů na místo prováděných prací po silnici i po kolejích. 2. V ceně jsou započteny i náklady na zpáteční cestu dopravního prostředku. Měrnou jednotkou je kus přepravovaného stroje.</t>
  </si>
  <si>
    <t>19831254</t>
  </si>
  <si>
    <t>Poznámka k položce:_x000D_
Doprava MHS</t>
  </si>
  <si>
    <t>9903200200</t>
  </si>
  <si>
    <t>Přeprava mechanizace na místo prováděných prací o hmotnosti přes 12 t do 200 km Poznámka: 1. Ceny jsou určeny pro dopravu mechanizmů na místo prováděných prací po silnici i po kolejích. 2. V ceně jsou započteny i náklady na zpáteční cestu dopravního prostředku. Měrnou jednotkou je kus přepravovaného stroje.</t>
  </si>
  <si>
    <t>-648740477</t>
  </si>
  <si>
    <t>Poznámka k položce:_x000D_
Přeprava PUŠL a ASP</t>
  </si>
  <si>
    <t>VRN</t>
  </si>
  <si>
    <t>Vedlejší rozpočtové náklady</t>
  </si>
  <si>
    <t>022111001</t>
  </si>
  <si>
    <t>Geodetické práce Kontrola PPK při směrové a výškové úpravě koleje zaměřením APK trať jednokolejná - V cenách jsou započteny náklady na geodetickou kontinuální kontrolu PPK při směrové a výškové úpravě koleje a vyhotovení dokumentace dle „Metodického pokynu pro měření PPK“ vyhotovení záznamu a zároveň také geodetická kontrola polohy zajišťovacích značek (zpracování dokumentace v digitální podobě). PPK=prostorová poloha koleje</t>
  </si>
  <si>
    <t>-787576025</t>
  </si>
  <si>
    <t>Poznámka k položce:_x000D_
Měření GPK, dodání výpisu</t>
  </si>
  <si>
    <t>0,1</t>
  </si>
  <si>
    <t>VRN a VON - VRN a VON pro SO 01 Most km 1,122</t>
  </si>
  <si>
    <t xml:space="preserve">    VRN1 - Průzkumné, geodetické a projektové práce</t>
  </si>
  <si>
    <t xml:space="preserve">    VRN3 - Zařízení staveniště</t>
  </si>
  <si>
    <t xml:space="preserve">    VRN4 - Inženýrská činnost</t>
  </si>
  <si>
    <t xml:space="preserve">    VRN6 - Územní vlivy</t>
  </si>
  <si>
    <t xml:space="preserve">    VRN7 - Provozní vlivy</t>
  </si>
  <si>
    <t xml:space="preserve">    VRN9 - Ostatní náklady</t>
  </si>
  <si>
    <t>VRN1</t>
  </si>
  <si>
    <t>Průzkumné, geodetické a projektové práce</t>
  </si>
  <si>
    <t>012103000.1</t>
  </si>
  <si>
    <t>Geodetické práce před výstavbou</t>
  </si>
  <si>
    <t>Soubor</t>
  </si>
  <si>
    <t>1024</t>
  </si>
  <si>
    <t>31622487</t>
  </si>
  <si>
    <t>Poznámka k položce:_x000D_
Vytyčení pozemku dráhy, prostor zařízení staveniště, vytyčení zajišťovacích bodů._x000D_
Doložení protokolem</t>
  </si>
  <si>
    <t>012103000.2</t>
  </si>
  <si>
    <t>1490628239</t>
  </si>
  <si>
    <t>Poznámka k položce:_x000D_
Vytyčení kabelů._x000D_
Doloženo protokolem</t>
  </si>
  <si>
    <t>012203000</t>
  </si>
  <si>
    <t>Geodetické práce při provádění stavby</t>
  </si>
  <si>
    <t>-1937609381</t>
  </si>
  <si>
    <t>https://podminky.urs.cz/item/CS_URS_2023_01/012203000</t>
  </si>
  <si>
    <t>Poznámka k položce:_x000D_
Měření nutná pro zdárné provedení stavby</t>
  </si>
  <si>
    <t>012303000</t>
  </si>
  <si>
    <t>Geodetické práce po výstavbě</t>
  </si>
  <si>
    <t>852322221</t>
  </si>
  <si>
    <t>https://podminky.urs.cz/item/CS_URS_2023_01/012303000</t>
  </si>
  <si>
    <t>Poznámka k položce:_x000D_
Geodetiské zaměření skutečného provedení stavby včetně její polohy vůči hranicím pozemku dráhy</t>
  </si>
  <si>
    <t>013244000.1</t>
  </si>
  <si>
    <t>Dokumentace pro provádění stavby</t>
  </si>
  <si>
    <t>-1112677536</t>
  </si>
  <si>
    <t>Poznámka k položce:_x000D_
Výrobní dokumentace prefabrikátů ( římsové zídky), v případě, že budou použity prefabríkáty neschválené pro použití na stavbách SŽ, s.o.</t>
  </si>
  <si>
    <t>"ŽB přechodové zídky" 1</t>
  </si>
  <si>
    <t>013244000.2</t>
  </si>
  <si>
    <t>1666757231</t>
  </si>
  <si>
    <t>" ŽB rámové prefabrikáty - výkresy výztuže a tvaru, světlých rozměrů š=3,050*v=2,80 m" 1</t>
  </si>
  <si>
    <t>013254000</t>
  </si>
  <si>
    <t>Dokumentace skutečného provedení stavby</t>
  </si>
  <si>
    <t>799687279</t>
  </si>
  <si>
    <t>https://podminky.urs.cz/item/CS_URS_2023_01/013254000</t>
  </si>
  <si>
    <t>Poznámka k položce:_x000D_
Dokumentace skutečného provedení stavby 2x včetně digitální formy (dle ZTP stavby).</t>
  </si>
  <si>
    <t>VRN3</t>
  </si>
  <si>
    <t>Zařízení staveniště</t>
  </si>
  <si>
    <t>032903000</t>
  </si>
  <si>
    <t>Náklady na provoz a údržbu vybavení staveniště</t>
  </si>
  <si>
    <t>%</t>
  </si>
  <si>
    <t>-215843823</t>
  </si>
  <si>
    <t>https://podminky.urs.cz/item/CS_URS_2023_01/032903000</t>
  </si>
  <si>
    <t xml:space="preserve">Poznámka k položce:_x000D_
Zařízení staveniště - náklady na zřízení, provoz a údržbu vybavení staveniště včetně nákladů na zrušení zařízení staveniště a uvedení pozemků do původního stavu (energie, čištění komunikací, oplocení, omezení užívání veřejných komunikaci,..)_x000D_
Náklady zhotovitele související se zajištěním provozů nutných pro provádění díla (kanceláře řídících pracovníků, sociální objekty pro pracovníky stavby, sklady, provizorní zpevněné plochy pro skladování materiálů, oplocení zařízení staveniště, vnitrostaveništní rozvody všech potřebných energií vč. jejich poplatků) atd._x000D_
Zřízení trvalé, dočasné deponie a mezideponie, příjezdy a přístupy na staveniště, úpravy staveniště z hlediska bezpečnosti a ochrany zdraví třetích osob, uspořádání a bezpečnost staveniště z hlediska ochrany veřejných zájmů), dodržení podmínek pro provádění staveb z hlediska BOZP, dodržování podmínek pro ochranu životního prostředí při výstavbě, dodržení podmínek - možnosti nakládání s odpady, splnění zvláštních požadavků na provádění stavby, které vyžadují bezpečnostní opatření._x000D_
Náklady zhotovitele spojené (po ukončení díla) s kompletním odstraněním zařízení staveniště vč. uvedení dotčených ploch do původního stavu._x000D_
_x000D_
Poznámka k položce:_x000D_
Náklady na zřízení, provoz a údržbu vybavení staveniště včetně nákladů za zrušení zařízení staveniště a uvedení pozemků do původního stavu ( energie, úklid komunikací, zpevněné plochy, oplocení, ....)_x000D_
1) jako množství do buňky H uvede uchazeč součet cen ze sloupce J (∑HSV+∑PSV-∑997-∑998) snížený o hodnotu položek materiálu._x000D_
2) jednotkovou cenu = výši procentní sazby volí uchazeč. maximální přípustná sazba je 2,0% (příklad 2,0%=0,02 - do buňky I se vepíše hodnota 0,02) """_x000D_
</t>
  </si>
  <si>
    <t xml:space="preserve">"SO 01"  </t>
  </si>
  <si>
    <t xml:space="preserve">"PS 01" </t>
  </si>
  <si>
    <t xml:space="preserve">"SO 02" </t>
  </si>
  <si>
    <t>034603000</t>
  </si>
  <si>
    <t>Alarm, strážní služba staveniště</t>
  </si>
  <si>
    <t>-1299382398</t>
  </si>
  <si>
    <t>https://podminky.urs.cz/item/CS_URS_2023_01/034603000</t>
  </si>
  <si>
    <t>Poznámka k položce:_x000D_
Strážní služba po dobu stavby - 30 dnů, 12 hodin denně</t>
  </si>
  <si>
    <t>12*30</t>
  </si>
  <si>
    <t>VRN4</t>
  </si>
  <si>
    <t>Inženýrská činnost</t>
  </si>
  <si>
    <t>043134000</t>
  </si>
  <si>
    <t>Zkoušky zatěžovací</t>
  </si>
  <si>
    <t>ks</t>
  </si>
  <si>
    <t>-1042234859</t>
  </si>
  <si>
    <t>https://podminky.urs.cz/item/CS_URS_2023_01/043134000</t>
  </si>
  <si>
    <t>Poznámka k položce:_x000D_
Statické zkoušky únosnosti oblasti základové spáry, za opěrami a pod přechodovými zídkami._x000D_
Zkoušky budou provedeny akreditovanou laboratoří a doloženy protoikoly.</t>
  </si>
  <si>
    <t>"Základová spára" 1*1</t>
  </si>
  <si>
    <t>"Za opěrami" 2*1</t>
  </si>
  <si>
    <t>"Pod přechodvými zídkami" 4*1</t>
  </si>
  <si>
    <t>049002000</t>
  </si>
  <si>
    <t>Ostatní inženýrská činnost</t>
  </si>
  <si>
    <t>-386468155</t>
  </si>
  <si>
    <t>https://podminky.urs.cz/item/CS_URS_2023_01/049002000</t>
  </si>
  <si>
    <t>VRN6</t>
  </si>
  <si>
    <t>Územní vlivy</t>
  </si>
  <si>
    <t>065002000a</t>
  </si>
  <si>
    <t>Mimostaveništní doprava materiálů</t>
  </si>
  <si>
    <t>736118715</t>
  </si>
  <si>
    <t>"rámové prefabrikáty, ZS Podlesí" 8*2*4</t>
  </si>
  <si>
    <t>"římsové zídky" 160</t>
  </si>
  <si>
    <t>VRN7</t>
  </si>
  <si>
    <t>Provozní vlivy</t>
  </si>
  <si>
    <t>072002000</t>
  </si>
  <si>
    <t>Silniční provoz</t>
  </si>
  <si>
    <t>-1059507753</t>
  </si>
  <si>
    <t>https://podminky.urs.cz/item/CS_URS_2023_01/072002000</t>
  </si>
  <si>
    <t xml:space="preserve">Poznámka k položce:_x000D_
Ztížené podmínky pro příjezd na staveniště_x000D_
1) jako množství do buňky H uvede uchazeč součet cen za práce prováděné za silničního provozu ( omezení provozu na mistní komunukaci a přejezdu v km 1,163) pro celou stavbu _x000D_
2) jednotkovou cenu = výši procentní sazby volí uchazeč. maximální přípustná sazba je 2,0% (příklad 2,0%=0,02 - do buňky I se vepíše hodnota 0,02) </t>
  </si>
  <si>
    <t>074002000</t>
  </si>
  <si>
    <t>Železniční a městský kolejový provoz</t>
  </si>
  <si>
    <t>612732194</t>
  </si>
  <si>
    <t>https://podminky.urs.cz/item/CS_URS_2023_01/074002000</t>
  </si>
  <si>
    <t xml:space="preserve">Poznámka k položce:_x000D_
1) jako množství do buňky H uvede uchazeč součet cen za práce prováděné za železničního provozu (prováděných mimo nepřetržitou výluku) pro celou stavbu _x000D_
2) jednotkovou cenu = výši procentní sazby volí uchazeč. maximální přípustná sazba je 5,0% (příklad 5,0%=0,05 - do buňky I se vepíše hodnota 0,05) </t>
  </si>
  <si>
    <t xml:space="preserve">"SO 01" </t>
  </si>
  <si>
    <t>VRN9</t>
  </si>
  <si>
    <t>Ostatní náklady</t>
  </si>
  <si>
    <t>090001000.1</t>
  </si>
  <si>
    <t>1493529941</t>
  </si>
  <si>
    <t>Poznámka k položce:_x000D_
Přeprava MHS</t>
  </si>
  <si>
    <t>2*100</t>
  </si>
  <si>
    <t>092002000</t>
  </si>
  <si>
    <t>Ostatní náklady související s provozem</t>
  </si>
  <si>
    <t>soubor</t>
  </si>
  <si>
    <t>-2082199057</t>
  </si>
  <si>
    <t>Poznámka k položce:_x000D_
zahrnuje náklady na vyspravení přijezdových komunikací po stavbě</t>
  </si>
  <si>
    <t>101030021100</t>
  </si>
  <si>
    <t>Kráčivé rýpadlo výkon 104 kW</t>
  </si>
  <si>
    <t>Sh</t>
  </si>
  <si>
    <t>-762245527</t>
  </si>
  <si>
    <t>"SO 01 - most" 10*8</t>
  </si>
  <si>
    <t>111010021000</t>
  </si>
  <si>
    <t>Jeřáb na automobilovém podvozku AD 28</t>
  </si>
  <si>
    <t>-316418600</t>
  </si>
  <si>
    <t>"SO 01 - most" 6*8</t>
  </si>
  <si>
    <t>301010021200</t>
  </si>
  <si>
    <t>Nákladní automobil valník s rukou nosnost 12t</t>
  </si>
  <si>
    <t>-1112033603</t>
  </si>
  <si>
    <t>"SO 01 - most" 3*8</t>
  </si>
  <si>
    <t>302030012100</t>
  </si>
  <si>
    <t>Čerpadlo betonových směsí na automobilovém podvozku výkon 80m3/h, dosah 50m</t>
  </si>
  <si>
    <t>-1204564475</t>
  </si>
  <si>
    <t>"SO 01 - most" 4*2</t>
  </si>
  <si>
    <t>R18</t>
  </si>
  <si>
    <t>Dvoucestný bagr (MHS)</t>
  </si>
  <si>
    <t>1118890443</t>
  </si>
  <si>
    <t>"SO 02 - svršek"2*8</t>
  </si>
  <si>
    <t>R19</t>
  </si>
  <si>
    <t>přeprava automobilového jeřábu AD 28</t>
  </si>
  <si>
    <t>-1611266967</t>
  </si>
  <si>
    <t>"SO 01 - most, do 30km" 2*50</t>
  </si>
  <si>
    <t>R19.1</t>
  </si>
  <si>
    <t>přeprava kráčivého rýpadla výkon 104 kW</t>
  </si>
  <si>
    <t>986396103</t>
  </si>
  <si>
    <t>"SO 01 - most, do 50km" 2*50</t>
  </si>
  <si>
    <t>R21</t>
  </si>
  <si>
    <t>Čerpadlo betonových směsí na automobilovém podvozku výkon 80m3/h, dosah do 50m - přeprava+ přistavení</t>
  </si>
  <si>
    <t>1089143795</t>
  </si>
  <si>
    <t>"SO 01- most" 2</t>
  </si>
  <si>
    <t>R22</t>
  </si>
  <si>
    <t>Norná stěna a jiná opatření dle schváleného havarijního a povodňového plánu stavby</t>
  </si>
  <si>
    <t>1639960234</t>
  </si>
  <si>
    <t>"SO 01 -most" 1</t>
  </si>
  <si>
    <t>Struktura údajů, formát souboru a metodika pro zpracování</t>
  </si>
  <si>
    <t>Struktura</t>
  </si>
  <si>
    <t>Soubor je složen ze záložky Rekapitulace rekonstrukce a záložek s názvem soupisu prací pro jednotlivé objekty ve formátu XLS. Každá ze záložek přitom obsahuje</t>
  </si>
  <si>
    <t>ještě samostatné sestavy vymezené orámovaním a nadpisem sestavy.</t>
  </si>
  <si>
    <r>
      <rPr>
        <i/>
        <sz val="8"/>
        <rFont val="Arial CE"/>
        <charset val="238"/>
      </rPr>
      <t xml:space="preserve">Rekapitulace rekonstrukce </t>
    </r>
    <r>
      <rPr>
        <sz val="8"/>
        <rFont val="Arial CE"/>
        <charset val="238"/>
      </rPr>
      <t>obsahuje sestavu Rekapitulace rekonstrukce a Rekapitulace objektů rekonstrukce a soupisů prací.</t>
    </r>
  </si>
  <si>
    <r>
      <t xml:space="preserve">V sestavě </t>
    </r>
    <r>
      <rPr>
        <b/>
        <sz val="8"/>
        <rFont val="Arial CE"/>
        <charset val="238"/>
      </rPr>
      <t>Rekapitulace rekonstrukce</t>
    </r>
    <r>
      <rPr>
        <sz val="8"/>
        <rFont val="Arial CE"/>
        <charset val="238"/>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</si>
  <si>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</si>
  <si>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</si>
  <si>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b/>
        <sz val="8"/>
        <rFont val="Arial CE"/>
        <charset val="238"/>
      </rPr>
      <t>Rekapitulace objektů rekonstrukce a soupisů prací</t>
    </r>
    <r>
      <rPr>
        <sz val="8"/>
        <rFont val="Arial CE"/>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</si>
  <si>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</si>
  <si>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</si>
  <si>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</si>
  <si>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</si>
  <si>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</si>
  <si>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Provozní soubor</t>
  </si>
  <si>
    <t>VON</t>
  </si>
  <si>
    <t>Vedlejší a ostatní náklady</t>
  </si>
  <si>
    <t>Soupis</t>
  </si>
  <si>
    <t>Soupis prací pro daný typ objektu</t>
  </si>
  <si>
    <r>
      <rPr>
        <i/>
        <sz val="8"/>
        <rFont val="Arial CE"/>
        <charset val="238"/>
      </rPr>
      <t xml:space="preserve">Soupis prací </t>
    </r>
    <r>
      <rPr>
        <sz val="8"/>
        <rFont val="Arial CE"/>
        <charset val="238"/>
      </rPr>
      <t>pro jednotlivé objekty obsahuje sestavy Krycí list soupisu prací, Rekapitulace členění soupisu prací, Soupis prací. Za soupis prací může být považován</t>
    </r>
  </si>
  <si>
    <t>i objekt rekonstrukce v případě, že neobsahuje podřízenou zakázku.</t>
  </si>
  <si>
    <r>
      <rPr>
        <b/>
        <sz val="8"/>
        <rFont val="Arial CE"/>
        <charset val="238"/>
      </rPr>
      <t>Krycí list soupisu</t>
    </r>
    <r>
      <rPr>
        <sz val="8"/>
        <rFont val="Arial CE"/>
        <charset val="238"/>
      </rPr>
      <t xml:space="preserve"> obsahuje rekapitulaci informací o předmětu veřejné zakázky ze sestavy Rekapitulace rekonstrukce, informaci o zařazení objektu do KSO, </t>
    </r>
  </si>
  <si>
    <t>CC-CZ, CZ-CPV, CZ-CPA a rekapitulaci celkové nabídkové ceny uchazeče za aktuální soupis prací.</t>
  </si>
  <si>
    <r>
      <rPr>
        <b/>
        <sz val="8"/>
        <rFont val="Arial CE"/>
        <charset val="238"/>
      </rPr>
      <t>Rekapitulace členění soupisu prací</t>
    </r>
    <r>
      <rPr>
        <sz val="8"/>
        <rFont val="Arial CE"/>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</si>
  <si>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</si>
  <si>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8"/>
        <rFont val="Arial CE"/>
        <charset val="238"/>
      </rPr>
      <t xml:space="preserve">Soupis prací </t>
    </r>
    <r>
      <rPr>
        <sz val="8"/>
        <rFont val="Arial CE"/>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</si>
  <si>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</si>
  <si>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</si>
  <si>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</si>
  <si>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</si>
  <si>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</si>
  <si>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</si>
  <si>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</si>
  <si>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</si>
  <si>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</si>
  <si>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</si>
  <si>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</si>
  <si>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</si>
  <si>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</si>
  <si>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</si>
  <si>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</si>
  <si>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</si>
  <si>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</si>
  <si>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</si>
  <si>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</si>
  <si>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</si>
  <si>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</si>
  <si>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</si>
  <si>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</si>
  <si>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</si>
  <si>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rekonstrukce - zde uchazeč vyplní svůj název (název subjektu) </t>
  </si>
  <si>
    <t>Pole IČ a DIČ v sestavě Rekapitulace rekonstrukce - zde uchazeč vyplní svoje IČ a DIČ</t>
  </si>
  <si>
    <t>Datum v sestavě Rekapitulace rekonstrukce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</si>
  <si>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</si>
  <si>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</si>
  <si>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</si>
  <si>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</si>
  <si>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</si>
  <si>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</si>
  <si>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</si>
  <si>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</si>
  <si>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</si>
  <si>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rekonstrukce</t>
  </si>
  <si>
    <t>Název</t>
  </si>
  <si>
    <t>Povinný</t>
  </si>
  <si>
    <t>Max. počet</t>
  </si>
  <si>
    <t>atributu</t>
  </si>
  <si>
    <t>(A/N)</t>
  </si>
  <si>
    <t>znaků</t>
  </si>
  <si>
    <t>A</t>
  </si>
  <si>
    <t>Kód rekonstrukce</t>
  </si>
  <si>
    <t>String</t>
  </si>
  <si>
    <t>Rekonstrukce</t>
  </si>
  <si>
    <t>Název rekonstrukce</t>
  </si>
  <si>
    <t>Místo</t>
  </si>
  <si>
    <t>N</t>
  </si>
  <si>
    <t>Místo rekonstrukce</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</si>
  <si>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</si>
  <si>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</si>
  <si>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</si>
  <si>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</si>
  <si>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</si>
  <si>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</si>
  <si>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</si>
  <si>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</si>
  <si>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</si>
  <si>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</si>
  <si>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</si>
  <si>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</si>
  <si>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</si>
  <si>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</si>
  <si>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</si>
  <si>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</si>
  <si>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</si>
  <si>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</si>
  <si>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</si>
  <si>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</si>
  <si>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</si>
  <si>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</si>
  <si>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</si>
  <si>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</si>
  <si>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</si>
  <si>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</si>
  <si>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</si>
  <si>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</si>
  <si>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</si>
  <si>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rekonstrukci. Sčítává se ze všech listů.</t>
  </si>
  <si>
    <t>Celková cena s DPH za celou rekonstrukci</t>
  </si>
  <si>
    <t>Rekapitulace objektů rekonstrukce a soupisů prací</t>
  </si>
  <si>
    <t>Přebírá se z Rekapitulace rekonstrukce</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</si>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</sst>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
    <numFmt numFmtId="165" formatCode="dd\.mm\.yyyy"/>
    <numFmt numFmtId="166" formatCode="#,##0.00000"/>
    <numFmt numFmtId="167" formatCode="#,##0.000"/>
  </numFmts>
  <fonts count="51" x14ac:knownFonts="1">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0000A8"/>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amily val="1"/>
      <charset val="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79797"/>
      <name val="Arial CE"/>
    </font>
    <font>
      <i/>
      <u/>
      <sz val="7"/>
      <color rgb="FF979797"/>
      <name val="Calibri"/>
      <family val="2"/>
      <charset val="238"/>
      <scheme val="minor"/>
    </font>
    <font>
      <sz val="7"/>
      <color rgb="FF969696"/>
      <name val="Arial CE"/>
    </font>
    <font>
      <i/>
      <sz val="9"/>
      <color rgb="FF0000FF"/>
      <name val="Arial CE"/>
    </font>
    <font>
      <i/>
      <sz val="8"/>
      <color rgb="FF0000FF"/>
      <name val="Arial CE"/>
    </font>
    <font>
      <i/>
      <sz val="7"/>
      <color rgb="FF969696"/>
      <name val="Arial CE"/>
    </font>
    <font>
      <sz val="8"/>
      <name val="Trebuchet MS"/>
      <family val="2"/>
      <charset val="238"/>
    </font>
    <font>
      <b/>
      <sz val="16"/>
      <name val="Trebuchet MS"/>
      <family val="2"/>
      <charset val="238"/>
    </font>
    <font>
      <b/>
      <sz val="11"/>
      <name val="Trebuchet MS"/>
      <family val="2"/>
      <charset val="238"/>
    </font>
    <font>
      <sz val="8"/>
      <name val="Arial CE"/>
      <charset val="238"/>
    </font>
    <font>
      <sz val="9"/>
      <name val="Trebuchet MS"/>
      <family val="2"/>
      <charset val="238"/>
    </font>
    <font>
      <sz val="10"/>
      <name val="Trebuchet MS"/>
      <family val="2"/>
      <charset val="238"/>
    </font>
    <font>
      <sz val="11"/>
      <name val="Trebuchet MS"/>
      <family val="2"/>
      <charset val="238"/>
    </font>
    <font>
      <b/>
      <sz val="9"/>
      <name val="Trebuchet MS"/>
      <family val="2"/>
      <charset val="238"/>
    </font>
    <font>
      <b/>
      <sz val="8"/>
      <name val="Arial CE"/>
      <charset val="238"/>
    </font>
    <font>
      <u/>
      <sz val="11"/>
      <color theme="10"/>
      <name val="Calibri"/>
      <family val="2"/>
      <charset val="238"/>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9" fillId="0" borderId="0" applyNumberFormat="0" applyFill="0" applyBorder="0" applyAlignment="0" applyProtection="0"/>
  </cellStyleXfs>
  <cellXfs count="400">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8" fillId="0" borderId="6" xfId="0" applyFont="1" applyBorder="1" applyAlignment="1" applyProtection="1">
      <alignment horizontal="left" vertical="center"/>
    </xf>
    <xf numFmtId="0" fontId="0" fillId="0" borderId="6" xfId="0" applyFont="1" applyBorder="1" applyAlignment="1" applyProtection="1">
      <alignment vertical="center"/>
    </xf>
    <xf numFmtId="0" fontId="0" fillId="0" borderId="4" xfId="0" applyFont="1" applyBorder="1" applyAlignment="1">
      <alignment vertical="center"/>
    </xf>
    <xf numFmtId="0" fontId="1" fillId="0" borderId="4" xfId="0" applyFont="1" applyBorder="1" applyAlignment="1" applyProtection="1">
      <alignment vertical="center"/>
    </xf>
    <xf numFmtId="0" fontId="1" fillId="0" borderId="0" xfId="0" applyFont="1" applyAlignment="1" applyProtection="1">
      <alignment vertical="center"/>
    </xf>
    <xf numFmtId="0" fontId="1" fillId="0" borderId="4" xfId="0" applyFont="1" applyBorder="1" applyAlignment="1">
      <alignmen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4"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3" xfId="0" applyBorder="1" applyAlignment="1">
      <alignment vertical="center"/>
    </xf>
    <xf numFmtId="0" fontId="0" fillId="0" borderId="14" xfId="0" applyBorder="1" applyAlignment="1">
      <alignment vertical="center"/>
    </xf>
    <xf numFmtId="0" fontId="0" fillId="0" borderId="0" xfId="0" applyFont="1" applyBorder="1" applyAlignment="1">
      <alignment vertical="center"/>
    </xf>
    <xf numFmtId="0" fontId="0" fillId="0" borderId="16" xfId="0" applyFont="1" applyBorder="1" applyAlignment="1">
      <alignmen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0" fillId="4" borderId="8" xfId="0" applyFont="1" applyFill="1" applyBorder="1" applyAlignment="1" applyProtection="1">
      <alignment vertical="center"/>
    </xf>
    <xf numFmtId="0" fontId="22" fillId="4" borderId="9" xfId="0" applyFont="1" applyFill="1" applyBorder="1" applyAlignment="1" applyProtection="1">
      <alignment horizontal="center" vertical="center"/>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23"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0" fillId="0" borderId="15"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6"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4" xfId="0" applyFont="1" applyBorder="1" applyAlignment="1" applyProtection="1">
      <alignment vertical="center"/>
    </xf>
    <xf numFmtId="0" fontId="27" fillId="0" borderId="0" xfId="0" applyFont="1" applyAlignment="1" applyProtection="1">
      <alignment vertical="center"/>
    </xf>
    <xf numFmtId="0" fontId="28" fillId="0" borderId="0" xfId="0"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9" fillId="0" borderId="15"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6" xfId="0" applyNumberFormat="1" applyFont="1" applyBorder="1" applyAlignment="1" applyProtection="1">
      <alignment vertical="center"/>
    </xf>
    <xf numFmtId="0" fontId="5" fillId="0" borderId="0" xfId="0" applyFont="1" applyAlignment="1">
      <alignment horizontal="left" vertical="center"/>
    </xf>
    <xf numFmtId="4"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166" fontId="29" fillId="0" borderId="21" xfId="0" applyNumberFormat="1" applyFont="1" applyBorder="1" applyAlignment="1" applyProtection="1">
      <alignment vertical="center"/>
    </xf>
    <xf numFmtId="4" fontId="29" fillId="0" borderId="22" xfId="0" applyNumberFormat="1" applyFont="1" applyBorder="1" applyAlignment="1" applyProtection="1">
      <alignment vertical="center"/>
    </xf>
    <xf numFmtId="0" fontId="0" fillId="0" borderId="2" xfId="0" applyBorder="1"/>
    <xf numFmtId="0" fontId="0" fillId="0" borderId="3" xfId="0" applyBorder="1"/>
    <xf numFmtId="0" fontId="14"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0" fillId="0" borderId="4" xfId="0" applyBorder="1" applyAlignment="1">
      <alignment vertical="center"/>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0" fillId="0" borderId="4" xfId="0" applyBorder="1" applyAlignment="1">
      <alignment vertical="center" wrapText="1"/>
    </xf>
    <xf numFmtId="0" fontId="0" fillId="0" borderId="13" xfId="0" applyFont="1" applyBorder="1" applyAlignment="1">
      <alignment vertical="center"/>
    </xf>
    <xf numFmtId="0" fontId="18"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4" fillId="0" borderId="0" xfId="0" applyNumberFormat="1" applyFont="1" applyAlignment="1" applyProtection="1"/>
    <xf numFmtId="0" fontId="0" fillId="0" borderId="13" xfId="0" applyBorder="1" applyAlignment="1" applyProtection="1">
      <alignment vertical="center"/>
    </xf>
    <xf numFmtId="166" fontId="32" fillId="0" borderId="13" xfId="0" applyNumberFormat="1" applyFont="1" applyBorder="1" applyAlignment="1" applyProtection="1"/>
    <xf numFmtId="166" fontId="32" fillId="0" borderId="14" xfId="0" applyNumberFormat="1" applyFont="1" applyBorder="1" applyAlignment="1" applyProtection="1"/>
    <xf numFmtId="4" fontId="33"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3" xfId="0" applyFont="1" applyBorder="1" applyAlignment="1" applyProtection="1">
      <alignment horizontal="center" vertical="center"/>
    </xf>
    <xf numFmtId="49" fontId="22" fillId="0" borderId="23" xfId="0" applyNumberFormat="1" applyFont="1" applyBorder="1" applyAlignment="1" applyProtection="1">
      <alignment horizontal="left" vertical="center" wrapText="1"/>
    </xf>
    <xf numFmtId="0" fontId="22" fillId="0" borderId="23" xfId="0" applyFont="1" applyBorder="1" applyAlignment="1" applyProtection="1">
      <alignment horizontal="left" vertical="center" wrapText="1"/>
    </xf>
    <xf numFmtId="0" fontId="22" fillId="0" borderId="23" xfId="0" applyFont="1" applyBorder="1" applyAlignment="1" applyProtection="1">
      <alignment horizontal="center" vertical="center" wrapText="1"/>
    </xf>
    <xf numFmtId="167" fontId="22" fillId="0" borderId="23" xfId="0" applyNumberFormat="1" applyFont="1" applyBorder="1" applyAlignment="1" applyProtection="1">
      <alignment vertical="center"/>
    </xf>
    <xf numFmtId="4" fontId="22" fillId="2" borderId="23" xfId="0" applyNumberFormat="1" applyFont="1" applyFill="1" applyBorder="1" applyAlignment="1" applyProtection="1">
      <alignment vertical="center"/>
      <protection locked="0"/>
    </xf>
    <xf numFmtId="4" fontId="22" fillId="0" borderId="23" xfId="0" applyNumberFormat="1" applyFont="1" applyBorder="1" applyAlignment="1" applyProtection="1">
      <alignment vertical="center"/>
    </xf>
    <xf numFmtId="0" fontId="23" fillId="2" borderId="15"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6"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1" applyFont="1" applyAlignment="1" applyProtection="1">
      <alignmen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36"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37" fillId="0" borderId="23" xfId="0" applyFont="1" applyBorder="1" applyAlignment="1" applyProtection="1">
      <alignment horizontal="center" vertical="center"/>
    </xf>
    <xf numFmtId="49" fontId="37" fillId="0" borderId="23" xfId="0" applyNumberFormat="1" applyFont="1" applyBorder="1" applyAlignment="1" applyProtection="1">
      <alignment horizontal="left" vertical="center" wrapText="1"/>
    </xf>
    <xf numFmtId="0" fontId="37" fillId="0" borderId="23" xfId="0" applyFont="1" applyBorder="1" applyAlignment="1" applyProtection="1">
      <alignment horizontal="left" vertical="center" wrapText="1"/>
    </xf>
    <xf numFmtId="0" fontId="37" fillId="0" borderId="23" xfId="0" applyFont="1" applyBorder="1" applyAlignment="1" applyProtection="1">
      <alignment horizontal="center" vertical="center" wrapText="1"/>
    </xf>
    <xf numFmtId="167" fontId="37" fillId="0" borderId="23" xfId="0" applyNumberFormat="1" applyFont="1" applyBorder="1" applyAlignment="1" applyProtection="1">
      <alignment vertical="center"/>
    </xf>
    <xf numFmtId="4" fontId="37" fillId="2" borderId="23" xfId="0" applyNumberFormat="1" applyFont="1" applyFill="1" applyBorder="1" applyAlignment="1" applyProtection="1">
      <alignment vertical="center"/>
      <protection locked="0"/>
    </xf>
    <xf numFmtId="4" fontId="37" fillId="0" borderId="23" xfId="0" applyNumberFormat="1" applyFont="1" applyBorder="1" applyAlignment="1" applyProtection="1">
      <alignment vertical="center"/>
    </xf>
    <xf numFmtId="0" fontId="38" fillId="0" borderId="4" xfId="0" applyFont="1" applyBorder="1" applyAlignment="1">
      <alignment vertical="center"/>
    </xf>
    <xf numFmtId="0" fontId="37" fillId="2" borderId="15"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39" fillId="0" borderId="0" xfId="0" applyFont="1" applyAlignment="1" applyProtection="1">
      <alignment vertical="center" wrapText="1"/>
    </xf>
    <xf numFmtId="0" fontId="12" fillId="0" borderId="4"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4" xfId="0" applyFont="1" applyBorder="1" applyAlignment="1">
      <alignment vertical="center"/>
    </xf>
    <xf numFmtId="0" fontId="12" fillId="0" borderId="15" xfId="0" applyFont="1" applyBorder="1" applyAlignment="1" applyProtection="1">
      <alignment vertical="center"/>
    </xf>
    <xf numFmtId="0" fontId="12" fillId="0" borderId="0" xfId="0" applyFont="1" applyBorder="1" applyAlignment="1" applyProtection="1">
      <alignment vertical="center"/>
    </xf>
    <xf numFmtId="0" fontId="12" fillId="0" borderId="16" xfId="0" applyFont="1" applyBorder="1" applyAlignment="1" applyProtection="1">
      <alignment vertical="center"/>
    </xf>
    <xf numFmtId="0" fontId="12" fillId="0" borderId="0" xfId="0" applyFont="1" applyAlignment="1">
      <alignment horizontal="lef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10" fillId="0" borderId="22" xfId="0" applyFont="1" applyBorder="1" applyAlignment="1" applyProtection="1">
      <alignment vertical="center"/>
    </xf>
    <xf numFmtId="0" fontId="23" fillId="2" borderId="20" xfId="0" applyFont="1" applyFill="1" applyBorder="1" applyAlignment="1" applyProtection="1">
      <alignment horizontal="left" vertical="center"/>
      <protection locked="0"/>
    </xf>
    <xf numFmtId="0" fontId="23" fillId="0" borderId="21" xfId="0" applyFont="1" applyBorder="1" applyAlignment="1" applyProtection="1">
      <alignment horizontal="center" vertical="center"/>
    </xf>
    <xf numFmtId="0" fontId="0" fillId="0" borderId="21" xfId="0" applyFont="1" applyBorder="1" applyAlignment="1" applyProtection="1">
      <alignment vertical="center"/>
    </xf>
    <xf numFmtId="166" fontId="23" fillId="0" borderId="21" xfId="0" applyNumberFormat="1" applyFont="1" applyBorder="1" applyAlignment="1" applyProtection="1">
      <alignment vertical="center"/>
    </xf>
    <xf numFmtId="166" fontId="23" fillId="0" borderId="22" xfId="0" applyNumberFormat="1" applyFont="1" applyBorder="1" applyAlignment="1" applyProtection="1">
      <alignment vertical="center"/>
    </xf>
    <xf numFmtId="167" fontId="22" fillId="2" borderId="23" xfId="0" applyNumberFormat="1" applyFont="1" applyFill="1" applyBorder="1" applyAlignment="1" applyProtection="1">
      <alignment vertical="center"/>
      <protection locked="0"/>
    </xf>
    <xf numFmtId="0" fontId="11" fillId="0" borderId="20" xfId="0" applyFont="1" applyBorder="1" applyAlignment="1" applyProtection="1">
      <alignment vertical="center"/>
    </xf>
    <xf numFmtId="0" fontId="11" fillId="0" borderId="21" xfId="0" applyFont="1" applyBorder="1" applyAlignment="1" applyProtection="1">
      <alignment vertical="center"/>
    </xf>
    <xf numFmtId="0" fontId="11" fillId="0" borderId="22" xfId="0" applyFont="1" applyBorder="1" applyAlignment="1" applyProtection="1">
      <alignment vertical="center"/>
    </xf>
    <xf numFmtId="0" fontId="0" fillId="0" borderId="0" xfId="0" applyAlignment="1">
      <alignment vertical="top"/>
    </xf>
    <xf numFmtId="0" fontId="40" fillId="0" borderId="24" xfId="0" applyFont="1" applyBorder="1" applyAlignment="1">
      <alignment vertical="center" wrapText="1"/>
    </xf>
    <xf numFmtId="0" fontId="40" fillId="0" borderId="25" xfId="0" applyFont="1" applyBorder="1" applyAlignment="1">
      <alignment vertical="center" wrapText="1"/>
    </xf>
    <xf numFmtId="0" fontId="40" fillId="0" borderId="26" xfId="0" applyFont="1" applyBorder="1" applyAlignment="1">
      <alignment vertical="center" wrapText="1"/>
    </xf>
    <xf numFmtId="0" fontId="40" fillId="0" borderId="27" xfId="0" applyFont="1" applyBorder="1" applyAlignment="1">
      <alignment horizontal="center" vertical="center" wrapText="1"/>
    </xf>
    <xf numFmtId="0" fontId="40" fillId="0" borderId="28" xfId="0" applyFont="1" applyBorder="1" applyAlignment="1">
      <alignment horizontal="center" vertical="center" wrapText="1"/>
    </xf>
    <xf numFmtId="0" fontId="40" fillId="0" borderId="27" xfId="0" applyFont="1" applyBorder="1" applyAlignment="1">
      <alignment vertical="center" wrapText="1"/>
    </xf>
    <xf numFmtId="0" fontId="40" fillId="0" borderId="28" xfId="0" applyFont="1" applyBorder="1" applyAlignment="1">
      <alignment vertical="center" wrapText="1"/>
    </xf>
    <xf numFmtId="0" fontId="42" fillId="0" borderId="1" xfId="0" applyFont="1" applyBorder="1" applyAlignment="1">
      <alignment horizontal="left" vertical="center" wrapText="1"/>
    </xf>
    <xf numFmtId="0" fontId="43" fillId="0" borderId="1" xfId="0" applyFont="1" applyBorder="1" applyAlignment="1">
      <alignment horizontal="left" vertical="center" wrapText="1"/>
    </xf>
    <xf numFmtId="0" fontId="44" fillId="0" borderId="27" xfId="0" applyFont="1" applyBorder="1" applyAlignment="1">
      <alignment vertical="center" wrapText="1"/>
    </xf>
    <xf numFmtId="0" fontId="43" fillId="0" borderId="1" xfId="0" applyFont="1" applyBorder="1" applyAlignment="1">
      <alignment vertical="center" wrapText="1"/>
    </xf>
    <xf numFmtId="0" fontId="43" fillId="0" borderId="1" xfId="0" applyFont="1" applyBorder="1" applyAlignment="1">
      <alignment horizontal="left" vertical="center"/>
    </xf>
    <xf numFmtId="0" fontId="43" fillId="0" borderId="1" xfId="0" applyFont="1" applyBorder="1" applyAlignment="1">
      <alignment vertical="center"/>
    </xf>
    <xf numFmtId="49" fontId="43" fillId="0" borderId="1" xfId="0" applyNumberFormat="1" applyFont="1" applyBorder="1" applyAlignment="1">
      <alignment vertical="center" wrapText="1"/>
    </xf>
    <xf numFmtId="0" fontId="40" fillId="0" borderId="30" xfId="0" applyFont="1" applyBorder="1" applyAlignment="1">
      <alignment vertical="center" wrapText="1"/>
    </xf>
    <xf numFmtId="0" fontId="45" fillId="0" borderId="29" xfId="0" applyFont="1" applyBorder="1" applyAlignment="1">
      <alignment vertical="center" wrapText="1"/>
    </xf>
    <xf numFmtId="0" fontId="40" fillId="0" borderId="31" xfId="0" applyFont="1" applyBorder="1" applyAlignment="1">
      <alignment vertical="center" wrapText="1"/>
    </xf>
    <xf numFmtId="0" fontId="40" fillId="0" borderId="1" xfId="0" applyFont="1" applyBorder="1" applyAlignment="1">
      <alignment vertical="top"/>
    </xf>
    <xf numFmtId="0" fontId="40" fillId="0" borderId="0" xfId="0" applyFont="1" applyAlignment="1">
      <alignment vertical="top"/>
    </xf>
    <xf numFmtId="0" fontId="40" fillId="0" borderId="24" xfId="0" applyFont="1" applyBorder="1" applyAlignment="1">
      <alignment horizontal="left" vertical="center"/>
    </xf>
    <xf numFmtId="0" fontId="40" fillId="0" borderId="25" xfId="0" applyFont="1" applyBorder="1" applyAlignment="1">
      <alignment horizontal="left" vertical="center"/>
    </xf>
    <xf numFmtId="0" fontId="40" fillId="0" borderId="26" xfId="0" applyFont="1" applyBorder="1" applyAlignment="1">
      <alignment horizontal="left" vertical="center"/>
    </xf>
    <xf numFmtId="0" fontId="40" fillId="0" borderId="27" xfId="0" applyFont="1" applyBorder="1" applyAlignment="1">
      <alignment horizontal="left" vertical="center"/>
    </xf>
    <xf numFmtId="0" fontId="40" fillId="0" borderId="28" xfId="0" applyFont="1" applyBorder="1" applyAlignment="1">
      <alignment horizontal="left" vertical="center"/>
    </xf>
    <xf numFmtId="0" fontId="42" fillId="0" borderId="1" xfId="0" applyFont="1" applyBorder="1" applyAlignment="1">
      <alignment horizontal="left" vertical="center"/>
    </xf>
    <xf numFmtId="0" fontId="46" fillId="0" borderId="0" xfId="0" applyFont="1" applyAlignment="1">
      <alignment horizontal="left" vertical="center"/>
    </xf>
    <xf numFmtId="0" fontId="42" fillId="0" borderId="29" xfId="0" applyFont="1" applyBorder="1" applyAlignment="1">
      <alignment horizontal="left" vertical="center"/>
    </xf>
    <xf numFmtId="0" fontId="42" fillId="0" borderId="29" xfId="0" applyFont="1" applyBorder="1" applyAlignment="1">
      <alignment horizontal="center" vertical="center"/>
    </xf>
    <xf numFmtId="0" fontId="46" fillId="0" borderId="29" xfId="0" applyFont="1" applyBorder="1" applyAlignment="1">
      <alignment horizontal="left" vertical="center"/>
    </xf>
    <xf numFmtId="0" fontId="47" fillId="0" borderId="1" xfId="0" applyFont="1" applyBorder="1" applyAlignment="1">
      <alignment horizontal="left" vertical="center"/>
    </xf>
    <xf numFmtId="0" fontId="44" fillId="0" borderId="0" xfId="0" applyFont="1" applyAlignment="1">
      <alignment horizontal="left" vertical="center"/>
    </xf>
    <xf numFmtId="0" fontId="48" fillId="0" borderId="1" xfId="0" applyFont="1" applyBorder="1" applyAlignment="1">
      <alignment horizontal="left" vertical="center"/>
    </xf>
    <xf numFmtId="0" fontId="43" fillId="0" borderId="1" xfId="0" applyFont="1" applyBorder="1" applyAlignment="1">
      <alignment horizontal="center" vertical="center"/>
    </xf>
    <xf numFmtId="0" fontId="43" fillId="0" borderId="0" xfId="0" applyFont="1" applyAlignment="1">
      <alignment horizontal="left" vertical="center"/>
    </xf>
    <xf numFmtId="0" fontId="44" fillId="0" borderId="27" xfId="0" applyFont="1" applyBorder="1" applyAlignment="1">
      <alignment horizontal="left" vertical="center"/>
    </xf>
    <xf numFmtId="0" fontId="43" fillId="0" borderId="1" xfId="0" applyFont="1" applyFill="1" applyBorder="1" applyAlignment="1">
      <alignment horizontal="left" vertical="center"/>
    </xf>
    <xf numFmtId="0" fontId="43" fillId="0" borderId="1" xfId="0" applyFont="1" applyFill="1" applyBorder="1" applyAlignment="1">
      <alignment horizontal="center" vertical="center"/>
    </xf>
    <xf numFmtId="0" fontId="40" fillId="0" borderId="30" xfId="0" applyFont="1" applyBorder="1" applyAlignment="1">
      <alignment horizontal="left" vertical="center"/>
    </xf>
    <xf numFmtId="0" fontId="45" fillId="0" borderId="29" xfId="0" applyFont="1" applyBorder="1" applyAlignment="1">
      <alignment horizontal="left" vertical="center"/>
    </xf>
    <xf numFmtId="0" fontId="40" fillId="0" borderId="31" xfId="0" applyFont="1" applyBorder="1" applyAlignment="1">
      <alignment horizontal="left" vertical="center"/>
    </xf>
    <xf numFmtId="0" fontId="40" fillId="0" borderId="1" xfId="0" applyFont="1" applyBorder="1" applyAlignment="1">
      <alignment horizontal="left" vertical="center"/>
    </xf>
    <xf numFmtId="0" fontId="45" fillId="0" borderId="1" xfId="0" applyFont="1" applyBorder="1" applyAlignment="1">
      <alignment horizontal="left" vertical="center"/>
    </xf>
    <xf numFmtId="0" fontId="46" fillId="0" borderId="1" xfId="0" applyFont="1" applyBorder="1" applyAlignment="1">
      <alignment horizontal="left" vertical="center"/>
    </xf>
    <xf numFmtId="0" fontId="43" fillId="0" borderId="29" xfId="0" applyFont="1" applyBorder="1" applyAlignment="1">
      <alignment horizontal="left" vertical="center"/>
    </xf>
    <xf numFmtId="0" fontId="40" fillId="0" borderId="1" xfId="0" applyFont="1" applyBorder="1" applyAlignment="1">
      <alignment horizontal="left" vertical="center" wrapText="1"/>
    </xf>
    <xf numFmtId="0" fontId="44" fillId="0" borderId="1" xfId="0" applyFont="1" applyBorder="1" applyAlignment="1">
      <alignment horizontal="left" vertical="center" wrapText="1"/>
    </xf>
    <xf numFmtId="0" fontId="44" fillId="0" borderId="1" xfId="0" applyFont="1" applyBorder="1" applyAlignment="1">
      <alignment horizontal="center" vertical="center" wrapText="1"/>
    </xf>
    <xf numFmtId="0" fontId="40" fillId="0" borderId="24" xfId="0" applyFont="1" applyBorder="1" applyAlignment="1">
      <alignment horizontal="left" vertical="center" wrapText="1"/>
    </xf>
    <xf numFmtId="0" fontId="40" fillId="0" borderId="25" xfId="0" applyFont="1" applyBorder="1" applyAlignment="1">
      <alignment horizontal="left" vertical="center" wrapText="1"/>
    </xf>
    <xf numFmtId="0" fontId="40" fillId="0" borderId="26" xfId="0" applyFont="1" applyBorder="1" applyAlignment="1">
      <alignment horizontal="left" vertical="center" wrapText="1"/>
    </xf>
    <xf numFmtId="0" fontId="40" fillId="0" borderId="27" xfId="0" applyFont="1" applyBorder="1" applyAlignment="1">
      <alignment horizontal="left" vertical="center" wrapText="1"/>
    </xf>
    <xf numFmtId="0" fontId="40" fillId="0" borderId="28" xfId="0" applyFont="1" applyBorder="1" applyAlignment="1">
      <alignment horizontal="left" vertical="center" wrapText="1"/>
    </xf>
    <xf numFmtId="0" fontId="46" fillId="0" borderId="27" xfId="0" applyFont="1" applyBorder="1" applyAlignment="1">
      <alignment horizontal="left" vertical="center" wrapText="1"/>
    </xf>
    <xf numFmtId="0" fontId="46" fillId="0" borderId="28" xfId="0" applyFont="1" applyBorder="1" applyAlignment="1">
      <alignment horizontal="left" vertical="center" wrapText="1"/>
    </xf>
    <xf numFmtId="0" fontId="44" fillId="0" borderId="27" xfId="0" applyFont="1" applyBorder="1" applyAlignment="1">
      <alignment horizontal="left" vertical="center" wrapText="1"/>
    </xf>
    <xf numFmtId="0" fontId="44" fillId="0" borderId="1" xfId="0" applyFont="1" applyBorder="1" applyAlignment="1">
      <alignment horizontal="left" vertical="center"/>
    </xf>
    <xf numFmtId="0" fontId="44" fillId="0" borderId="28" xfId="0" applyFont="1" applyBorder="1" applyAlignment="1">
      <alignment horizontal="left" vertical="center" wrapText="1"/>
    </xf>
    <xf numFmtId="0" fontId="44" fillId="0" borderId="28" xfId="0" applyFont="1" applyBorder="1" applyAlignment="1">
      <alignment horizontal="left" vertical="center"/>
    </xf>
    <xf numFmtId="0" fontId="44" fillId="0" borderId="30" xfId="0" applyFont="1" applyBorder="1" applyAlignment="1">
      <alignment horizontal="left" vertical="center" wrapText="1"/>
    </xf>
    <xf numFmtId="0" fontId="44" fillId="0" borderId="29" xfId="0" applyFont="1" applyBorder="1" applyAlignment="1">
      <alignment horizontal="left" vertical="center" wrapText="1"/>
    </xf>
    <xf numFmtId="0" fontId="44" fillId="0" borderId="31" xfId="0" applyFont="1" applyBorder="1" applyAlignment="1">
      <alignment horizontal="left" vertical="center" wrapText="1"/>
    </xf>
    <xf numFmtId="0" fontId="43" fillId="0" borderId="1" xfId="0" applyFont="1" applyBorder="1" applyAlignment="1">
      <alignment horizontal="left" vertical="top"/>
    </xf>
    <xf numFmtId="0" fontId="43" fillId="0" borderId="1" xfId="0" applyFont="1" applyBorder="1" applyAlignment="1">
      <alignment horizontal="center" vertical="top"/>
    </xf>
    <xf numFmtId="0" fontId="44" fillId="0" borderId="30" xfId="0" applyFont="1" applyBorder="1" applyAlignment="1">
      <alignment horizontal="left" vertical="center"/>
    </xf>
    <xf numFmtId="0" fontId="44" fillId="0" borderId="29" xfId="0" applyFont="1" applyBorder="1" applyAlignment="1">
      <alignment horizontal="left" vertical="center"/>
    </xf>
    <xf numFmtId="0" fontId="44" fillId="0" borderId="31" xfId="0" applyFont="1" applyBorder="1" applyAlignment="1">
      <alignment horizontal="left" vertical="center"/>
    </xf>
    <xf numFmtId="0" fontId="44" fillId="0" borderId="1" xfId="0" applyFont="1" applyBorder="1" applyAlignment="1">
      <alignment horizontal="center" vertical="center"/>
    </xf>
    <xf numFmtId="0" fontId="46" fillId="0" borderId="0" xfId="0" applyFont="1" applyAlignment="1">
      <alignment vertical="center"/>
    </xf>
    <xf numFmtId="0" fontId="42" fillId="0" borderId="1" xfId="0" applyFont="1" applyBorder="1" applyAlignment="1">
      <alignment vertical="center"/>
    </xf>
    <xf numFmtId="0" fontId="46" fillId="0" borderId="29" xfId="0" applyFont="1" applyBorder="1" applyAlignment="1">
      <alignment vertical="center"/>
    </xf>
    <xf numFmtId="0" fontId="42" fillId="0" borderId="29" xfId="0" applyFont="1" applyBorder="1" applyAlignment="1">
      <alignment vertical="center"/>
    </xf>
    <xf numFmtId="0" fontId="43" fillId="0" borderId="1" xfId="0" applyFont="1" applyBorder="1" applyAlignment="1">
      <alignment vertical="top"/>
    </xf>
    <xf numFmtId="49" fontId="43" fillId="0" borderId="1" xfId="0" applyNumberFormat="1" applyFont="1" applyBorder="1" applyAlignment="1">
      <alignment horizontal="left" vertical="center"/>
    </xf>
    <xf numFmtId="0" fontId="0" fillId="0" borderId="29" xfId="0" applyBorder="1" applyAlignment="1">
      <alignment vertical="top"/>
    </xf>
    <xf numFmtId="0" fontId="42" fillId="0" borderId="29" xfId="0" applyFont="1" applyBorder="1" applyAlignment="1">
      <alignment horizontal="left"/>
    </xf>
    <xf numFmtId="0" fontId="46" fillId="0" borderId="29" xfId="0" applyFont="1" applyBorder="1" applyAlignment="1"/>
    <xf numFmtId="0" fontId="40" fillId="0" borderId="27" xfId="0" applyFont="1" applyBorder="1" applyAlignment="1">
      <alignment vertical="top"/>
    </xf>
    <xf numFmtId="0" fontId="40" fillId="0" borderId="28" xfId="0" applyFont="1" applyBorder="1" applyAlignment="1">
      <alignment vertical="top"/>
    </xf>
    <xf numFmtId="0" fontId="40" fillId="0" borderId="30" xfId="0" applyFont="1" applyBorder="1" applyAlignment="1">
      <alignment vertical="top"/>
    </xf>
    <xf numFmtId="0" fontId="40" fillId="0" borderId="29" xfId="0" applyFont="1" applyBorder="1" applyAlignment="1">
      <alignment vertical="top"/>
    </xf>
    <xf numFmtId="0" fontId="40" fillId="0" borderId="31" xfId="0" applyFont="1" applyBorder="1" applyAlignment="1">
      <alignment vertical="top"/>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21" fillId="0" borderId="15" xfId="0" applyFont="1" applyBorder="1" applyAlignment="1">
      <alignment horizontal="left" vertical="center"/>
    </xf>
    <xf numFmtId="0" fontId="21" fillId="0" borderId="0" xfId="0" applyFont="1" applyBorder="1" applyAlignment="1">
      <alignment horizontal="left" vertical="center"/>
    </xf>
    <xf numFmtId="0" fontId="21" fillId="0" borderId="15" xfId="0" applyFont="1" applyBorder="1" applyAlignment="1" applyProtection="1">
      <alignment horizontal="left" vertical="center"/>
    </xf>
    <xf numFmtId="0" fontId="21" fillId="0" borderId="0" xfId="0" applyFont="1" applyBorder="1" applyAlignment="1" applyProtection="1">
      <alignment horizontal="left" vertical="center"/>
    </xf>
    <xf numFmtId="0" fontId="22" fillId="4" borderId="7" xfId="0" applyFont="1" applyFill="1" applyBorder="1" applyAlignment="1" applyProtection="1">
      <alignment horizontal="center" vertical="center"/>
    </xf>
    <xf numFmtId="0" fontId="22" fillId="4" borderId="8" xfId="0" applyFont="1" applyFill="1" applyBorder="1" applyAlignment="1" applyProtection="1">
      <alignment horizontal="left" vertical="center"/>
    </xf>
    <xf numFmtId="0" fontId="22" fillId="4" borderId="8" xfId="0" applyFont="1" applyFill="1" applyBorder="1" applyAlignment="1" applyProtection="1">
      <alignment horizontal="right" vertical="center"/>
    </xf>
    <xf numFmtId="0" fontId="22" fillId="4" borderId="8" xfId="0" applyFont="1" applyFill="1" applyBorder="1" applyAlignment="1" applyProtection="1">
      <alignment horizontal="center" vertical="center"/>
    </xf>
    <xf numFmtId="0" fontId="27" fillId="0" borderId="0" xfId="0" applyFont="1" applyAlignment="1" applyProtection="1">
      <alignment horizontal="left" vertical="center" wrapText="1"/>
    </xf>
    <xf numFmtId="4" fontId="28" fillId="0" borderId="0" xfId="0" applyNumberFormat="1" applyFont="1" applyAlignment="1" applyProtection="1">
      <alignment vertical="center"/>
    </xf>
    <xf numFmtId="0" fontId="28"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17" fillId="0" borderId="0" xfId="0" applyFont="1" applyAlignment="1">
      <alignment horizontal="left" vertical="top" wrapText="1"/>
    </xf>
    <xf numFmtId="0" fontId="17" fillId="0" borderId="0" xfId="0" applyFont="1" applyAlignment="1">
      <alignment horizontal="left" vertical="center"/>
    </xf>
    <xf numFmtId="0" fontId="19"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8" fillId="0" borderId="6"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Alignment="1" applyProtection="1">
      <alignment horizontal="right" vertical="center"/>
    </xf>
    <xf numFmtId="4" fontId="19"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4" fillId="3" borderId="8"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3" borderId="9" xfId="0" applyFont="1" applyFill="1" applyBorder="1" applyAlignment="1" applyProtection="1">
      <alignment vertical="center"/>
    </xf>
    <xf numFmtId="0" fontId="4" fillId="3" borderId="8" xfId="0" applyFont="1" applyFill="1" applyBorder="1" applyAlignment="1" applyProtection="1">
      <alignment horizontal="left" vertical="center"/>
    </xf>
    <xf numFmtId="0" fontId="0" fillId="0" borderId="0" xfId="0"/>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Font="1" applyAlignment="1" applyProtection="1">
      <alignment vertical="center"/>
    </xf>
    <xf numFmtId="0" fontId="41" fillId="0" borderId="1" xfId="0" applyFont="1" applyBorder="1" applyAlignment="1">
      <alignment horizontal="center" vertical="center"/>
    </xf>
    <xf numFmtId="0" fontId="41" fillId="0" borderId="1" xfId="0" applyFont="1" applyBorder="1" applyAlignment="1">
      <alignment horizontal="center" vertical="center" wrapText="1"/>
    </xf>
    <xf numFmtId="0" fontId="42" fillId="0" borderId="29" xfId="0" applyFont="1" applyBorder="1" applyAlignment="1">
      <alignment horizontal="left"/>
    </xf>
    <xf numFmtId="0" fontId="43" fillId="0" borderId="1" xfId="0" applyFont="1" applyBorder="1" applyAlignment="1">
      <alignment horizontal="left" vertical="center"/>
    </xf>
    <xf numFmtId="0" fontId="43" fillId="0" borderId="1" xfId="0" applyFont="1" applyBorder="1" applyAlignment="1">
      <alignment horizontal="left" vertical="top"/>
    </xf>
    <xf numFmtId="0" fontId="43" fillId="0" borderId="1" xfId="0" applyFont="1" applyBorder="1" applyAlignment="1">
      <alignment horizontal="left" vertical="center" wrapText="1"/>
    </xf>
    <xf numFmtId="0" fontId="42" fillId="0" borderId="29" xfId="0" applyFont="1" applyBorder="1" applyAlignment="1">
      <alignment horizontal="left" wrapText="1"/>
    </xf>
    <xf numFmtId="49" fontId="43" fillId="0" borderId="1" xfId="0" applyNumberFormat="1" applyFont="1" applyBorder="1" applyAlignment="1">
      <alignment horizontal="left" vertical="center" wrapText="1"/>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6" Type="http://schemas.openxmlformats.org/officeDocument/2006/relationships/hyperlink" Target="https://podminky.urs.cz/item/CS_URS_2023_01/273311125" TargetMode="External"/><Relationship Id="rId21" Type="http://schemas.openxmlformats.org/officeDocument/2006/relationships/hyperlink" Target="https://podminky.urs.cz/item/CS_URS_2023_01/174101101" TargetMode="External"/><Relationship Id="rId42" Type="http://schemas.openxmlformats.org/officeDocument/2006/relationships/hyperlink" Target="https://podminky.urs.cz/item/CS_URS_2023_01/334351211" TargetMode="External"/><Relationship Id="rId47" Type="http://schemas.openxmlformats.org/officeDocument/2006/relationships/hyperlink" Target="https://podminky.urs.cz/item/CS_URS_2023_01/334213912" TargetMode="External"/><Relationship Id="rId63" Type="http://schemas.openxmlformats.org/officeDocument/2006/relationships/hyperlink" Target="https://podminky.urs.cz/item/CS_URS_2023_01/465511521" TargetMode="External"/><Relationship Id="rId68" Type="http://schemas.openxmlformats.org/officeDocument/2006/relationships/hyperlink" Target="https://podminky.urs.cz/item/CS_URS_2023_01/628633111" TargetMode="External"/><Relationship Id="rId84" Type="http://schemas.openxmlformats.org/officeDocument/2006/relationships/hyperlink" Target="https://podminky.urs.cz/item/CS_URS_2023_01/997013655" TargetMode="External"/><Relationship Id="rId89" Type="http://schemas.openxmlformats.org/officeDocument/2006/relationships/hyperlink" Target="https://podminky.urs.cz/item/CS_URS_2023_01/711112002" TargetMode="External"/><Relationship Id="rId7" Type="http://schemas.openxmlformats.org/officeDocument/2006/relationships/hyperlink" Target="https://podminky.urs.cz/item/CS_URS_2023_01/119001422" TargetMode="External"/><Relationship Id="rId71" Type="http://schemas.openxmlformats.org/officeDocument/2006/relationships/hyperlink" Target="https://podminky.urs.cz/item/CS_URS_2023_01/919726123" TargetMode="External"/><Relationship Id="rId92" Type="http://schemas.openxmlformats.org/officeDocument/2006/relationships/hyperlink" Target="https://podminky.urs.cz/item/CS_URS_2023_01/711491172" TargetMode="External"/><Relationship Id="rId2" Type="http://schemas.openxmlformats.org/officeDocument/2006/relationships/hyperlink" Target="https://podminky.urs.cz/item/CS_URS_2023_01/111301111" TargetMode="External"/><Relationship Id="rId16" Type="http://schemas.openxmlformats.org/officeDocument/2006/relationships/hyperlink" Target="https://podminky.urs.cz/item/CS_URS_2023_01/162751117" TargetMode="External"/><Relationship Id="rId29" Type="http://schemas.openxmlformats.org/officeDocument/2006/relationships/hyperlink" Target="https://podminky.urs.cz/item/CS_URS_2023_01/273354111" TargetMode="External"/><Relationship Id="rId11" Type="http://schemas.openxmlformats.org/officeDocument/2006/relationships/hyperlink" Target="https://podminky.urs.cz/item/CS_URS_2023_01/122151402" TargetMode="External"/><Relationship Id="rId24" Type="http://schemas.openxmlformats.org/officeDocument/2006/relationships/hyperlink" Target="https://podminky.urs.cz/item/CS_URS_2023_01/183405211" TargetMode="External"/><Relationship Id="rId32" Type="http://schemas.openxmlformats.org/officeDocument/2006/relationships/hyperlink" Target="https://podminky.urs.cz/item/CS_URS_2023_01/274311126" TargetMode="External"/><Relationship Id="rId37" Type="http://schemas.openxmlformats.org/officeDocument/2006/relationships/hyperlink" Target="https://podminky.urs.cz/item/CS_URS_2023_01/317353311" TargetMode="External"/><Relationship Id="rId40" Type="http://schemas.openxmlformats.org/officeDocument/2006/relationships/hyperlink" Target="https://podminky.urs.cz/item/CS_URS_2023_01/334351112" TargetMode="External"/><Relationship Id="rId45" Type="http://schemas.openxmlformats.org/officeDocument/2006/relationships/hyperlink" Target="https://podminky.urs.cz/item/CS_URS_2023_01/153271113" TargetMode="External"/><Relationship Id="rId53" Type="http://schemas.openxmlformats.org/officeDocument/2006/relationships/hyperlink" Target="https://podminky.urs.cz/item/CS_URS_2023_01/389381001" TargetMode="External"/><Relationship Id="rId58" Type="http://schemas.openxmlformats.org/officeDocument/2006/relationships/hyperlink" Target="https://podminky.urs.cz/item/CS_URS_2023_01/451476121" TargetMode="External"/><Relationship Id="rId66" Type="http://schemas.openxmlformats.org/officeDocument/2006/relationships/hyperlink" Target="https://podminky.urs.cz/item/CS_URS_2023_01/624631411" TargetMode="External"/><Relationship Id="rId74" Type="http://schemas.openxmlformats.org/officeDocument/2006/relationships/hyperlink" Target="https://podminky.urs.cz/item/CS_URS_2023_01/936942211" TargetMode="External"/><Relationship Id="rId79" Type="http://schemas.openxmlformats.org/officeDocument/2006/relationships/hyperlink" Target="https://podminky.urs.cz/item/CS_URS_2023_01/992114111" TargetMode="External"/><Relationship Id="rId87" Type="http://schemas.openxmlformats.org/officeDocument/2006/relationships/hyperlink" Target="https://podminky.urs.cz/item/CS_URS_2023_01/711111001" TargetMode="External"/><Relationship Id="rId102" Type="http://schemas.openxmlformats.org/officeDocument/2006/relationships/hyperlink" Target="https://podminky.urs.cz/item/CS_URS_2023_01/998781101" TargetMode="External"/><Relationship Id="rId5" Type="http://schemas.openxmlformats.org/officeDocument/2006/relationships/hyperlink" Target="https://podminky.urs.cz/item/CS_URS_2023_01/113151111" TargetMode="External"/><Relationship Id="rId61" Type="http://schemas.openxmlformats.org/officeDocument/2006/relationships/hyperlink" Target="https://podminky.urs.cz/item/CS_URS_2023_01/458311131" TargetMode="External"/><Relationship Id="rId82" Type="http://schemas.openxmlformats.org/officeDocument/2006/relationships/hyperlink" Target="https://podminky.urs.cz/item/CS_URS_2023_01/997013509" TargetMode="External"/><Relationship Id="rId90" Type="http://schemas.openxmlformats.org/officeDocument/2006/relationships/hyperlink" Target="https://podminky.urs.cz/item/CS_URS_2023_01/711141559" TargetMode="External"/><Relationship Id="rId95" Type="http://schemas.openxmlformats.org/officeDocument/2006/relationships/hyperlink" Target="https://podminky.urs.cz/item/CS_URS_2023_01/711491273" TargetMode="External"/><Relationship Id="rId19" Type="http://schemas.openxmlformats.org/officeDocument/2006/relationships/hyperlink" Target="https://podminky.urs.cz/item/CS_URS_2023_01/171201201" TargetMode="External"/><Relationship Id="rId14" Type="http://schemas.openxmlformats.org/officeDocument/2006/relationships/hyperlink" Target="https://podminky.urs.cz/item/CS_URS_2023_01/132151101" TargetMode="External"/><Relationship Id="rId22" Type="http://schemas.openxmlformats.org/officeDocument/2006/relationships/hyperlink" Target="https://podminky.urs.cz/item/CS_URS_2023_01/174201101" TargetMode="External"/><Relationship Id="rId27" Type="http://schemas.openxmlformats.org/officeDocument/2006/relationships/hyperlink" Target="https://podminky.urs.cz/item/CS_URS_2023_01/273311126" TargetMode="External"/><Relationship Id="rId30" Type="http://schemas.openxmlformats.org/officeDocument/2006/relationships/hyperlink" Target="https://podminky.urs.cz/item/CS_URS_2023_01/273354211" TargetMode="External"/><Relationship Id="rId35" Type="http://schemas.openxmlformats.org/officeDocument/2006/relationships/hyperlink" Target="https://podminky.urs.cz/item/CS_URS_2023_01/317353121" TargetMode="External"/><Relationship Id="rId43" Type="http://schemas.openxmlformats.org/officeDocument/2006/relationships/hyperlink" Target="https://podminky.urs.cz/item/CS_URS_2023_01/334361236" TargetMode="External"/><Relationship Id="rId48" Type="http://schemas.openxmlformats.org/officeDocument/2006/relationships/hyperlink" Target="https://podminky.urs.cz/item/CS_URS_2023_01/334213921" TargetMode="External"/><Relationship Id="rId56" Type="http://schemas.openxmlformats.org/officeDocument/2006/relationships/hyperlink" Target="https://podminky.urs.cz/item/CS_URS_2023_01/421321192" TargetMode="External"/><Relationship Id="rId64" Type="http://schemas.openxmlformats.org/officeDocument/2006/relationships/hyperlink" Target="https://podminky.urs.cz/item/CS_URS_2023_01/465513256" TargetMode="External"/><Relationship Id="rId69" Type="http://schemas.openxmlformats.org/officeDocument/2006/relationships/hyperlink" Target="https://podminky.urs.cz/item/CS_URS_2023_01/911121211" TargetMode="External"/><Relationship Id="rId77" Type="http://schemas.openxmlformats.org/officeDocument/2006/relationships/hyperlink" Target="https://podminky.urs.cz/item/CS_URS_2023_01/966075141" TargetMode="External"/><Relationship Id="rId100" Type="http://schemas.openxmlformats.org/officeDocument/2006/relationships/hyperlink" Target="https://podminky.urs.cz/item/CS_URS_2023_01/789322221" TargetMode="External"/><Relationship Id="rId8" Type="http://schemas.openxmlformats.org/officeDocument/2006/relationships/hyperlink" Target="https://podminky.urs.cz/item/CS_URS_2023_01/115001106" TargetMode="External"/><Relationship Id="rId51" Type="http://schemas.openxmlformats.org/officeDocument/2006/relationships/hyperlink" Target="https://podminky.urs.cz/item/CS_URS_2023_01/389121113" TargetMode="External"/><Relationship Id="rId72" Type="http://schemas.openxmlformats.org/officeDocument/2006/relationships/hyperlink" Target="https://podminky.urs.cz/item/CS_URS_2023_01/919726125" TargetMode="External"/><Relationship Id="rId80" Type="http://schemas.openxmlformats.org/officeDocument/2006/relationships/hyperlink" Target="https://podminky.urs.cz/item/CS_URS_2023_01/992114113" TargetMode="External"/><Relationship Id="rId85" Type="http://schemas.openxmlformats.org/officeDocument/2006/relationships/hyperlink" Target="https://podminky.urs.cz/item/CS_URS_2023_01/997013841" TargetMode="External"/><Relationship Id="rId93" Type="http://schemas.openxmlformats.org/officeDocument/2006/relationships/hyperlink" Target="https://podminky.urs.cz/item/CS_URS_2023_01/711491272" TargetMode="External"/><Relationship Id="rId98" Type="http://schemas.openxmlformats.org/officeDocument/2006/relationships/hyperlink" Target="https://podminky.urs.cz/item/CS_URS_2023_01/789322111" TargetMode="External"/><Relationship Id="rId3" Type="http://schemas.openxmlformats.org/officeDocument/2006/relationships/hyperlink" Target="https://podminky.urs.cz/item/CS_URS_2023_01/113107151" TargetMode="External"/><Relationship Id="rId12" Type="http://schemas.openxmlformats.org/officeDocument/2006/relationships/hyperlink" Target="https://podminky.urs.cz/item/CS_URS_2023_01/129253101" TargetMode="External"/><Relationship Id="rId17" Type="http://schemas.openxmlformats.org/officeDocument/2006/relationships/hyperlink" Target="https://podminky.urs.cz/item/CS_URS_2023_01/162751119" TargetMode="External"/><Relationship Id="rId25" Type="http://schemas.openxmlformats.org/officeDocument/2006/relationships/hyperlink" Target="https://podminky.urs.cz/item/CS_URS_2023_01/212795111" TargetMode="External"/><Relationship Id="rId33" Type="http://schemas.openxmlformats.org/officeDocument/2006/relationships/hyperlink" Target="https://podminky.urs.cz/item/CS_URS_2023_01/291211111" TargetMode="External"/><Relationship Id="rId38" Type="http://schemas.openxmlformats.org/officeDocument/2006/relationships/hyperlink" Target="https://podminky.urs.cz/item/CS_URS_2023_01/317321118" TargetMode="External"/><Relationship Id="rId46" Type="http://schemas.openxmlformats.org/officeDocument/2006/relationships/hyperlink" Target="https://podminky.urs.cz/item/CS_URS_2023_01/334213221" TargetMode="External"/><Relationship Id="rId59" Type="http://schemas.openxmlformats.org/officeDocument/2006/relationships/hyperlink" Target="https://podminky.urs.cz/item/CS_URS_2023_01/451476122" TargetMode="External"/><Relationship Id="rId67" Type="http://schemas.openxmlformats.org/officeDocument/2006/relationships/hyperlink" Target="https://podminky.urs.cz/item/CS_URS_2023_01/628613611" TargetMode="External"/><Relationship Id="rId103" Type="http://schemas.openxmlformats.org/officeDocument/2006/relationships/drawing" Target="../drawings/drawing2.xml"/><Relationship Id="rId20" Type="http://schemas.openxmlformats.org/officeDocument/2006/relationships/hyperlink" Target="https://podminky.urs.cz/item/CS_URS_2023_01/171201221" TargetMode="External"/><Relationship Id="rId41" Type="http://schemas.openxmlformats.org/officeDocument/2006/relationships/hyperlink" Target="https://podminky.urs.cz/item/CS_URS_2023_01/334351193" TargetMode="External"/><Relationship Id="rId54" Type="http://schemas.openxmlformats.org/officeDocument/2006/relationships/hyperlink" Target="https://podminky.urs.cz/item/CS_URS_2023_01/389121111" TargetMode="External"/><Relationship Id="rId62" Type="http://schemas.openxmlformats.org/officeDocument/2006/relationships/hyperlink" Target="https://podminky.urs.cz/item/CS_URS_2023_01/463211121" TargetMode="External"/><Relationship Id="rId70" Type="http://schemas.openxmlformats.org/officeDocument/2006/relationships/hyperlink" Target="https://podminky.urs.cz/item/CS_URS_2023_01/911121311" TargetMode="External"/><Relationship Id="rId75" Type="http://schemas.openxmlformats.org/officeDocument/2006/relationships/hyperlink" Target="https://podminky.urs.cz/item/CS_URS_2023_01/962021112" TargetMode="External"/><Relationship Id="rId83" Type="http://schemas.openxmlformats.org/officeDocument/2006/relationships/hyperlink" Target="https://podminky.urs.cz/item/CS_URS_2023_01/997013602" TargetMode="External"/><Relationship Id="rId88" Type="http://schemas.openxmlformats.org/officeDocument/2006/relationships/hyperlink" Target="https://podminky.urs.cz/item/CS_URS_2023_01/711112001" TargetMode="External"/><Relationship Id="rId91" Type="http://schemas.openxmlformats.org/officeDocument/2006/relationships/hyperlink" Target="https://podminky.urs.cz/item/CS_URS_2023_01/711142559" TargetMode="External"/><Relationship Id="rId96" Type="http://schemas.openxmlformats.org/officeDocument/2006/relationships/hyperlink" Target="https://podminky.urs.cz/item/CS_URS_2023_01/998711101" TargetMode="External"/><Relationship Id="rId1" Type="http://schemas.openxmlformats.org/officeDocument/2006/relationships/hyperlink" Target="https://podminky.urs.cz/item/CS_URS_2023_01/111211101" TargetMode="External"/><Relationship Id="rId6" Type="http://schemas.openxmlformats.org/officeDocument/2006/relationships/hyperlink" Target="https://podminky.urs.cz/item/CS_URS_2023_01/113311121" TargetMode="External"/><Relationship Id="rId15" Type="http://schemas.openxmlformats.org/officeDocument/2006/relationships/hyperlink" Target="https://podminky.urs.cz/item/CS_URS_2023_01/162351103" TargetMode="External"/><Relationship Id="rId23" Type="http://schemas.openxmlformats.org/officeDocument/2006/relationships/hyperlink" Target="https://podminky.urs.cz/item/CS_URS_2023_01/181351003" TargetMode="External"/><Relationship Id="rId28" Type="http://schemas.openxmlformats.org/officeDocument/2006/relationships/hyperlink" Target="https://podminky.urs.cz/item/CS_URS_2023_01/273311191" TargetMode="External"/><Relationship Id="rId36" Type="http://schemas.openxmlformats.org/officeDocument/2006/relationships/hyperlink" Target="https://podminky.urs.cz/item/CS_URS_2023_01/317353221" TargetMode="External"/><Relationship Id="rId49" Type="http://schemas.openxmlformats.org/officeDocument/2006/relationships/hyperlink" Target="https://podminky.urs.cz/item/CS_URS_2023_01/334213922" TargetMode="External"/><Relationship Id="rId57" Type="http://schemas.openxmlformats.org/officeDocument/2006/relationships/hyperlink" Target="https://podminky.urs.cz/item/CS_URS_2023_01/451315136" TargetMode="External"/><Relationship Id="rId10" Type="http://schemas.openxmlformats.org/officeDocument/2006/relationships/hyperlink" Target="https://podminky.urs.cz/item/CS_URS_2023_01/115101301" TargetMode="External"/><Relationship Id="rId31" Type="http://schemas.openxmlformats.org/officeDocument/2006/relationships/hyperlink" Target="https://podminky.urs.cz/item/CS_URS_2023_01/273361412" TargetMode="External"/><Relationship Id="rId44" Type="http://schemas.openxmlformats.org/officeDocument/2006/relationships/hyperlink" Target="https://podminky.urs.cz/item/CS_URS_2023_01/348321191" TargetMode="External"/><Relationship Id="rId52" Type="http://schemas.openxmlformats.org/officeDocument/2006/relationships/hyperlink" Target="https://podminky.urs.cz/item/CS_URS_2023_01/389361001" TargetMode="External"/><Relationship Id="rId60" Type="http://schemas.openxmlformats.org/officeDocument/2006/relationships/hyperlink" Target="https://podminky.urs.cz/item/CS_URS_2023_01/457311114" TargetMode="External"/><Relationship Id="rId65" Type="http://schemas.openxmlformats.org/officeDocument/2006/relationships/hyperlink" Target="https://podminky.urs.cz/item/CS_URS_2023_01/624631212" TargetMode="External"/><Relationship Id="rId73" Type="http://schemas.openxmlformats.org/officeDocument/2006/relationships/hyperlink" Target="https://podminky.urs.cz/item/CS_URS_2023_01/931994111" TargetMode="External"/><Relationship Id="rId78" Type="http://schemas.openxmlformats.org/officeDocument/2006/relationships/hyperlink" Target="https://podminky.urs.cz/item/CS_URS_2023_01/985233111" TargetMode="External"/><Relationship Id="rId81" Type="http://schemas.openxmlformats.org/officeDocument/2006/relationships/hyperlink" Target="https://podminky.urs.cz/item/CS_URS_2023_01/997013501" TargetMode="External"/><Relationship Id="rId86" Type="http://schemas.openxmlformats.org/officeDocument/2006/relationships/hyperlink" Target="https://podminky.urs.cz/item/CS_URS_2023_01/998241021" TargetMode="External"/><Relationship Id="rId94" Type="http://schemas.openxmlformats.org/officeDocument/2006/relationships/hyperlink" Target="https://podminky.urs.cz/item/CS_URS_2023_01/711491177" TargetMode="External"/><Relationship Id="rId99" Type="http://schemas.openxmlformats.org/officeDocument/2006/relationships/hyperlink" Target="https://podminky.urs.cz/item/CS_URS_2023_01/789322116" TargetMode="External"/><Relationship Id="rId101" Type="http://schemas.openxmlformats.org/officeDocument/2006/relationships/hyperlink" Target="https://podminky.urs.cz/item/CS_URS_2023_01/789351240" TargetMode="External"/><Relationship Id="rId4" Type="http://schemas.openxmlformats.org/officeDocument/2006/relationships/hyperlink" Target="https://podminky.urs.cz/item/CS_URS_2023_01/113107162" TargetMode="External"/><Relationship Id="rId9" Type="http://schemas.openxmlformats.org/officeDocument/2006/relationships/hyperlink" Target="https://podminky.urs.cz/item/CS_URS_2023_01/115101201" TargetMode="External"/><Relationship Id="rId13" Type="http://schemas.openxmlformats.org/officeDocument/2006/relationships/hyperlink" Target="https://podminky.urs.cz/item/CS_URS_2023_01/131251104" TargetMode="External"/><Relationship Id="rId18" Type="http://schemas.openxmlformats.org/officeDocument/2006/relationships/hyperlink" Target="https://podminky.urs.cz/item/CS_URS_2023_01/171103101" TargetMode="External"/><Relationship Id="rId39" Type="http://schemas.openxmlformats.org/officeDocument/2006/relationships/hyperlink" Target="https://podminky.urs.cz/item/CS_URS_2023_01/317361116" TargetMode="External"/><Relationship Id="rId34" Type="http://schemas.openxmlformats.org/officeDocument/2006/relationships/hyperlink" Target="https://podminky.urs.cz/item/CS_URS_2023_01/317221111" TargetMode="External"/><Relationship Id="rId50" Type="http://schemas.openxmlformats.org/officeDocument/2006/relationships/hyperlink" Target="https://podminky.urs.cz/item/CS_URS_2023_01/388995113" TargetMode="External"/><Relationship Id="rId55" Type="http://schemas.openxmlformats.org/officeDocument/2006/relationships/hyperlink" Target="https://podminky.urs.cz/item/CS_URS_2023_01/421321118" TargetMode="External"/><Relationship Id="rId76" Type="http://schemas.openxmlformats.org/officeDocument/2006/relationships/hyperlink" Target="https://podminky.urs.cz/item/CS_URS_2023_01/963051111" TargetMode="External"/><Relationship Id="rId97" Type="http://schemas.openxmlformats.org/officeDocument/2006/relationships/hyperlink" Target="https://podminky.urs.cz/item/CS_URS_2023_01/789212122" TargetMode="Externa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8" Type="http://schemas.openxmlformats.org/officeDocument/2006/relationships/hyperlink" Target="https://podminky.urs.cz/item/CS_URS_2023_01/072002000" TargetMode="External"/><Relationship Id="rId3" Type="http://schemas.openxmlformats.org/officeDocument/2006/relationships/hyperlink" Target="https://podminky.urs.cz/item/CS_URS_2023_01/013254000" TargetMode="External"/><Relationship Id="rId7" Type="http://schemas.openxmlformats.org/officeDocument/2006/relationships/hyperlink" Target="https://podminky.urs.cz/item/CS_URS_2023_01/049002000" TargetMode="External"/><Relationship Id="rId2" Type="http://schemas.openxmlformats.org/officeDocument/2006/relationships/hyperlink" Target="https://podminky.urs.cz/item/CS_URS_2023_01/012303000" TargetMode="External"/><Relationship Id="rId1" Type="http://schemas.openxmlformats.org/officeDocument/2006/relationships/hyperlink" Target="https://podminky.urs.cz/item/CS_URS_2023_01/012203000" TargetMode="External"/><Relationship Id="rId6" Type="http://schemas.openxmlformats.org/officeDocument/2006/relationships/hyperlink" Target="https://podminky.urs.cz/item/CS_URS_2023_01/043134000" TargetMode="External"/><Relationship Id="rId5" Type="http://schemas.openxmlformats.org/officeDocument/2006/relationships/hyperlink" Target="https://podminky.urs.cz/item/CS_URS_2023_01/034603000" TargetMode="External"/><Relationship Id="rId10" Type="http://schemas.openxmlformats.org/officeDocument/2006/relationships/drawing" Target="../drawings/drawing5.xml"/><Relationship Id="rId4" Type="http://schemas.openxmlformats.org/officeDocument/2006/relationships/hyperlink" Target="https://podminky.urs.cz/item/CS_URS_2023_01/032903000" TargetMode="External"/><Relationship Id="rId9" Type="http://schemas.openxmlformats.org/officeDocument/2006/relationships/hyperlink" Target="https://podminky.urs.cz/item/CS_URS_2023_01/074002000"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60"/>
  <sheetViews>
    <sheetView showGridLines="0" tabSelected="1" workbookViewId="0"/>
  </sheetViews>
  <sheetFormatPr defaultRowHeight="12.75" x14ac:dyDescent="0.2"/>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ht="11.25" x14ac:dyDescent="0.2">
      <c r="A1" s="18" t="s">
        <v>0</v>
      </c>
      <c r="AZ1" s="18" t="s">
        <v>1</v>
      </c>
      <c r="BA1" s="18" t="s">
        <v>2</v>
      </c>
      <c r="BB1" s="18" t="s">
        <v>3</v>
      </c>
      <c r="BT1" s="18" t="s">
        <v>4</v>
      </c>
      <c r="BU1" s="18" t="s">
        <v>4</v>
      </c>
      <c r="BV1" s="18" t="s">
        <v>5</v>
      </c>
    </row>
    <row r="2" spans="1:74" s="1" customFormat="1" ht="36.950000000000003" customHeight="1" x14ac:dyDescent="0.2">
      <c r="AR2" s="381"/>
      <c r="AS2" s="381"/>
      <c r="AT2" s="381"/>
      <c r="AU2" s="381"/>
      <c r="AV2" s="381"/>
      <c r="AW2" s="381"/>
      <c r="AX2" s="381"/>
      <c r="AY2" s="381"/>
      <c r="AZ2" s="381"/>
      <c r="BA2" s="381"/>
      <c r="BB2" s="381"/>
      <c r="BC2" s="381"/>
      <c r="BD2" s="381"/>
      <c r="BE2" s="381"/>
      <c r="BS2" s="19" t="s">
        <v>6</v>
      </c>
      <c r="BT2" s="19" t="s">
        <v>7</v>
      </c>
    </row>
    <row r="3" spans="1:74" s="1" customFormat="1" ht="6.95" customHeight="1" x14ac:dyDescent="0.2">
      <c r="B3" s="20"/>
      <c r="C3" s="21"/>
      <c r="D3" s="21"/>
      <c r="E3" s="21"/>
      <c r="F3" s="21"/>
      <c r="G3" s="21"/>
      <c r="H3" s="21"/>
      <c r="I3" s="21"/>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2"/>
      <c r="BS3" s="19" t="s">
        <v>6</v>
      </c>
      <c r="BT3" s="19" t="s">
        <v>8</v>
      </c>
    </row>
    <row r="4" spans="1:74" s="1" customFormat="1" ht="24.95" customHeight="1" x14ac:dyDescent="0.2">
      <c r="B4" s="23"/>
      <c r="C4" s="24"/>
      <c r="D4" s="25" t="s">
        <v>9</v>
      </c>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4"/>
      <c r="AK4" s="24"/>
      <c r="AL4" s="24"/>
      <c r="AM4" s="24"/>
      <c r="AN4" s="24"/>
      <c r="AO4" s="24"/>
      <c r="AP4" s="24"/>
      <c r="AQ4" s="24"/>
      <c r="AR4" s="22"/>
      <c r="AS4" s="26" t="s">
        <v>10</v>
      </c>
      <c r="BE4" s="27" t="s">
        <v>11</v>
      </c>
      <c r="BS4" s="19" t="s">
        <v>12</v>
      </c>
    </row>
    <row r="5" spans="1:74" s="1" customFormat="1" ht="12" customHeight="1" x14ac:dyDescent="0.2">
      <c r="B5" s="23"/>
      <c r="C5" s="24"/>
      <c r="D5" s="28" t="s">
        <v>13</v>
      </c>
      <c r="E5" s="24"/>
      <c r="F5" s="24"/>
      <c r="G5" s="24"/>
      <c r="H5" s="24"/>
      <c r="I5" s="24"/>
      <c r="J5" s="24"/>
      <c r="K5" s="365" t="s">
        <v>14</v>
      </c>
      <c r="L5" s="366"/>
      <c r="M5" s="366"/>
      <c r="N5" s="366"/>
      <c r="O5" s="366"/>
      <c r="P5" s="366"/>
      <c r="Q5" s="366"/>
      <c r="R5" s="366"/>
      <c r="S5" s="366"/>
      <c r="T5" s="366"/>
      <c r="U5" s="366"/>
      <c r="V5" s="366"/>
      <c r="W5" s="366"/>
      <c r="X5" s="366"/>
      <c r="Y5" s="366"/>
      <c r="Z5" s="366"/>
      <c r="AA5" s="366"/>
      <c r="AB5" s="366"/>
      <c r="AC5" s="366"/>
      <c r="AD5" s="366"/>
      <c r="AE5" s="366"/>
      <c r="AF5" s="366"/>
      <c r="AG5" s="366"/>
      <c r="AH5" s="366"/>
      <c r="AI5" s="366"/>
      <c r="AJ5" s="366"/>
      <c r="AK5" s="366"/>
      <c r="AL5" s="366"/>
      <c r="AM5" s="366"/>
      <c r="AN5" s="366"/>
      <c r="AO5" s="366"/>
      <c r="AP5" s="24"/>
      <c r="AQ5" s="24"/>
      <c r="AR5" s="22"/>
      <c r="BE5" s="362" t="s">
        <v>15</v>
      </c>
      <c r="BS5" s="19" t="s">
        <v>6</v>
      </c>
    </row>
    <row r="6" spans="1:74" s="1" customFormat="1" ht="36.950000000000003" customHeight="1" x14ac:dyDescent="0.2">
      <c r="B6" s="23"/>
      <c r="C6" s="24"/>
      <c r="D6" s="30" t="s">
        <v>16</v>
      </c>
      <c r="E6" s="24"/>
      <c r="F6" s="24"/>
      <c r="G6" s="24"/>
      <c r="H6" s="24"/>
      <c r="I6" s="24"/>
      <c r="J6" s="24"/>
      <c r="K6" s="367" t="s">
        <v>17</v>
      </c>
      <c r="L6" s="366"/>
      <c r="M6" s="366"/>
      <c r="N6" s="366"/>
      <c r="O6" s="366"/>
      <c r="P6" s="366"/>
      <c r="Q6" s="366"/>
      <c r="R6" s="366"/>
      <c r="S6" s="366"/>
      <c r="T6" s="366"/>
      <c r="U6" s="366"/>
      <c r="V6" s="366"/>
      <c r="W6" s="366"/>
      <c r="X6" s="366"/>
      <c r="Y6" s="366"/>
      <c r="Z6" s="366"/>
      <c r="AA6" s="366"/>
      <c r="AB6" s="366"/>
      <c r="AC6" s="366"/>
      <c r="AD6" s="366"/>
      <c r="AE6" s="366"/>
      <c r="AF6" s="366"/>
      <c r="AG6" s="366"/>
      <c r="AH6" s="366"/>
      <c r="AI6" s="366"/>
      <c r="AJ6" s="366"/>
      <c r="AK6" s="366"/>
      <c r="AL6" s="366"/>
      <c r="AM6" s="366"/>
      <c r="AN6" s="366"/>
      <c r="AO6" s="366"/>
      <c r="AP6" s="24"/>
      <c r="AQ6" s="24"/>
      <c r="AR6" s="22"/>
      <c r="BE6" s="363"/>
      <c r="BS6" s="19" t="s">
        <v>6</v>
      </c>
    </row>
    <row r="7" spans="1:74" s="1" customFormat="1" ht="12" customHeight="1" x14ac:dyDescent="0.2">
      <c r="B7" s="23"/>
      <c r="C7" s="24"/>
      <c r="D7" s="31" t="s">
        <v>18</v>
      </c>
      <c r="E7" s="24"/>
      <c r="F7" s="24"/>
      <c r="G7" s="24"/>
      <c r="H7" s="24"/>
      <c r="I7" s="24"/>
      <c r="J7" s="24"/>
      <c r="K7" s="29" t="s">
        <v>19</v>
      </c>
      <c r="L7" s="24"/>
      <c r="M7" s="24"/>
      <c r="N7" s="24"/>
      <c r="O7" s="24"/>
      <c r="P7" s="24"/>
      <c r="Q7" s="24"/>
      <c r="R7" s="24"/>
      <c r="S7" s="24"/>
      <c r="T7" s="24"/>
      <c r="U7" s="24"/>
      <c r="V7" s="24"/>
      <c r="W7" s="24"/>
      <c r="X7" s="24"/>
      <c r="Y7" s="24"/>
      <c r="Z7" s="24"/>
      <c r="AA7" s="24"/>
      <c r="AB7" s="24"/>
      <c r="AC7" s="24"/>
      <c r="AD7" s="24"/>
      <c r="AE7" s="24"/>
      <c r="AF7" s="24"/>
      <c r="AG7" s="24"/>
      <c r="AH7" s="24"/>
      <c r="AI7" s="24"/>
      <c r="AJ7" s="24"/>
      <c r="AK7" s="31" t="s">
        <v>20</v>
      </c>
      <c r="AL7" s="24"/>
      <c r="AM7" s="24"/>
      <c r="AN7" s="29" t="s">
        <v>19</v>
      </c>
      <c r="AO7" s="24"/>
      <c r="AP7" s="24"/>
      <c r="AQ7" s="24"/>
      <c r="AR7" s="22"/>
      <c r="BE7" s="363"/>
      <c r="BS7" s="19" t="s">
        <v>6</v>
      </c>
    </row>
    <row r="8" spans="1:74" s="1" customFormat="1" ht="12" customHeight="1" x14ac:dyDescent="0.2">
      <c r="B8" s="23"/>
      <c r="C8" s="24"/>
      <c r="D8" s="31" t="s">
        <v>21</v>
      </c>
      <c r="E8" s="24"/>
      <c r="F8" s="24"/>
      <c r="G8" s="24"/>
      <c r="H8" s="24"/>
      <c r="I8" s="24"/>
      <c r="J8" s="24"/>
      <c r="K8" s="29" t="s">
        <v>22</v>
      </c>
      <c r="L8" s="24"/>
      <c r="M8" s="24"/>
      <c r="N8" s="24"/>
      <c r="O8" s="24"/>
      <c r="P8" s="24"/>
      <c r="Q8" s="24"/>
      <c r="R8" s="24"/>
      <c r="S8" s="24"/>
      <c r="T8" s="24"/>
      <c r="U8" s="24"/>
      <c r="V8" s="24"/>
      <c r="W8" s="24"/>
      <c r="X8" s="24"/>
      <c r="Y8" s="24"/>
      <c r="Z8" s="24"/>
      <c r="AA8" s="24"/>
      <c r="AB8" s="24"/>
      <c r="AC8" s="24"/>
      <c r="AD8" s="24"/>
      <c r="AE8" s="24"/>
      <c r="AF8" s="24"/>
      <c r="AG8" s="24"/>
      <c r="AH8" s="24"/>
      <c r="AI8" s="24"/>
      <c r="AJ8" s="24"/>
      <c r="AK8" s="31" t="s">
        <v>23</v>
      </c>
      <c r="AL8" s="24"/>
      <c r="AM8" s="24"/>
      <c r="AN8" s="32" t="s">
        <v>24</v>
      </c>
      <c r="AO8" s="24"/>
      <c r="AP8" s="24"/>
      <c r="AQ8" s="24"/>
      <c r="AR8" s="22"/>
      <c r="BE8" s="363"/>
      <c r="BS8" s="19" t="s">
        <v>6</v>
      </c>
    </row>
    <row r="9" spans="1:74" s="1" customFormat="1" ht="14.45" customHeight="1" x14ac:dyDescent="0.2">
      <c r="B9" s="23"/>
      <c r="C9" s="24"/>
      <c r="D9" s="24"/>
      <c r="E9" s="24"/>
      <c r="F9" s="24"/>
      <c r="G9" s="24"/>
      <c r="H9" s="24"/>
      <c r="I9" s="24"/>
      <c r="J9" s="24"/>
      <c r="K9" s="24"/>
      <c r="L9" s="24"/>
      <c r="M9" s="24"/>
      <c r="N9" s="24"/>
      <c r="O9" s="24"/>
      <c r="P9" s="24"/>
      <c r="Q9" s="24"/>
      <c r="R9" s="24"/>
      <c r="S9" s="24"/>
      <c r="T9" s="24"/>
      <c r="U9" s="24"/>
      <c r="V9" s="24"/>
      <c r="W9" s="24"/>
      <c r="X9" s="24"/>
      <c r="Y9" s="24"/>
      <c r="Z9" s="24"/>
      <c r="AA9" s="24"/>
      <c r="AB9" s="24"/>
      <c r="AC9" s="24"/>
      <c r="AD9" s="24"/>
      <c r="AE9" s="24"/>
      <c r="AF9" s="24"/>
      <c r="AG9" s="24"/>
      <c r="AH9" s="24"/>
      <c r="AI9" s="24"/>
      <c r="AJ9" s="24"/>
      <c r="AK9" s="24"/>
      <c r="AL9" s="24"/>
      <c r="AM9" s="24"/>
      <c r="AN9" s="24"/>
      <c r="AO9" s="24"/>
      <c r="AP9" s="24"/>
      <c r="AQ9" s="24"/>
      <c r="AR9" s="22"/>
      <c r="BE9" s="363"/>
      <c r="BS9" s="19" t="s">
        <v>6</v>
      </c>
    </row>
    <row r="10" spans="1:74" s="1" customFormat="1" ht="12" customHeight="1" x14ac:dyDescent="0.2">
      <c r="B10" s="23"/>
      <c r="C10" s="24"/>
      <c r="D10" s="31" t="s">
        <v>25</v>
      </c>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31" t="s">
        <v>26</v>
      </c>
      <c r="AL10" s="24"/>
      <c r="AM10" s="24"/>
      <c r="AN10" s="29" t="s">
        <v>27</v>
      </c>
      <c r="AO10" s="24"/>
      <c r="AP10" s="24"/>
      <c r="AQ10" s="24"/>
      <c r="AR10" s="22"/>
      <c r="BE10" s="363"/>
      <c r="BS10" s="19" t="s">
        <v>6</v>
      </c>
    </row>
    <row r="11" spans="1:74" s="1" customFormat="1" ht="18.399999999999999" customHeight="1" x14ac:dyDescent="0.2">
      <c r="B11" s="23"/>
      <c r="C11" s="24"/>
      <c r="D11" s="24"/>
      <c r="E11" s="29" t="s">
        <v>28</v>
      </c>
      <c r="F11" s="24"/>
      <c r="G11" s="24"/>
      <c r="H11" s="24"/>
      <c r="I11" s="24"/>
      <c r="J11" s="24"/>
      <c r="K11" s="24"/>
      <c r="L11" s="24"/>
      <c r="M11" s="24"/>
      <c r="N11" s="24"/>
      <c r="O11" s="24"/>
      <c r="P11" s="24"/>
      <c r="Q11" s="24"/>
      <c r="R11" s="24"/>
      <c r="S11" s="24"/>
      <c r="T11" s="24"/>
      <c r="U11" s="24"/>
      <c r="V11" s="24"/>
      <c r="W11" s="24"/>
      <c r="X11" s="24"/>
      <c r="Y11" s="24"/>
      <c r="Z11" s="24"/>
      <c r="AA11" s="24"/>
      <c r="AB11" s="24"/>
      <c r="AC11" s="24"/>
      <c r="AD11" s="24"/>
      <c r="AE11" s="24"/>
      <c r="AF11" s="24"/>
      <c r="AG11" s="24"/>
      <c r="AH11" s="24"/>
      <c r="AI11" s="24"/>
      <c r="AJ11" s="24"/>
      <c r="AK11" s="31" t="s">
        <v>29</v>
      </c>
      <c r="AL11" s="24"/>
      <c r="AM11" s="24"/>
      <c r="AN11" s="29" t="s">
        <v>30</v>
      </c>
      <c r="AO11" s="24"/>
      <c r="AP11" s="24"/>
      <c r="AQ11" s="24"/>
      <c r="AR11" s="22"/>
      <c r="BE11" s="363"/>
      <c r="BS11" s="19" t="s">
        <v>6</v>
      </c>
    </row>
    <row r="12" spans="1:74" s="1" customFormat="1" ht="6.95" customHeight="1" x14ac:dyDescent="0.2">
      <c r="B12" s="23"/>
      <c r="C12" s="24"/>
      <c r="D12" s="24"/>
      <c r="E12" s="24"/>
      <c r="F12" s="24"/>
      <c r="G12" s="24"/>
      <c r="H12" s="24"/>
      <c r="I12" s="24"/>
      <c r="J12" s="24"/>
      <c r="K12" s="24"/>
      <c r="L12" s="24"/>
      <c r="M12" s="24"/>
      <c r="N12" s="24"/>
      <c r="O12" s="24"/>
      <c r="P12" s="24"/>
      <c r="Q12" s="24"/>
      <c r="R12" s="24"/>
      <c r="S12" s="24"/>
      <c r="T12" s="24"/>
      <c r="U12" s="24"/>
      <c r="V12" s="24"/>
      <c r="W12" s="24"/>
      <c r="X12" s="24"/>
      <c r="Y12" s="24"/>
      <c r="Z12" s="24"/>
      <c r="AA12" s="24"/>
      <c r="AB12" s="24"/>
      <c r="AC12" s="24"/>
      <c r="AD12" s="24"/>
      <c r="AE12" s="24"/>
      <c r="AF12" s="24"/>
      <c r="AG12" s="24"/>
      <c r="AH12" s="24"/>
      <c r="AI12" s="24"/>
      <c r="AJ12" s="24"/>
      <c r="AK12" s="24"/>
      <c r="AL12" s="24"/>
      <c r="AM12" s="24"/>
      <c r="AN12" s="24"/>
      <c r="AO12" s="24"/>
      <c r="AP12" s="24"/>
      <c r="AQ12" s="24"/>
      <c r="AR12" s="22"/>
      <c r="BE12" s="363"/>
      <c r="BS12" s="19" t="s">
        <v>6</v>
      </c>
    </row>
    <row r="13" spans="1:74" s="1" customFormat="1" ht="12" customHeight="1" x14ac:dyDescent="0.2">
      <c r="B13" s="23"/>
      <c r="C13" s="24"/>
      <c r="D13" s="31" t="s">
        <v>31</v>
      </c>
      <c r="E13" s="24"/>
      <c r="F13" s="24"/>
      <c r="G13" s="24"/>
      <c r="H13" s="24"/>
      <c r="I13" s="24"/>
      <c r="J13" s="24"/>
      <c r="K13" s="24"/>
      <c r="L13" s="24"/>
      <c r="M13" s="24"/>
      <c r="N13" s="24"/>
      <c r="O13" s="24"/>
      <c r="P13" s="24"/>
      <c r="Q13" s="24"/>
      <c r="R13" s="24"/>
      <c r="S13" s="24"/>
      <c r="T13" s="24"/>
      <c r="U13" s="24"/>
      <c r="V13" s="24"/>
      <c r="W13" s="24"/>
      <c r="X13" s="24"/>
      <c r="Y13" s="24"/>
      <c r="Z13" s="24"/>
      <c r="AA13" s="24"/>
      <c r="AB13" s="24"/>
      <c r="AC13" s="24"/>
      <c r="AD13" s="24"/>
      <c r="AE13" s="24"/>
      <c r="AF13" s="24"/>
      <c r="AG13" s="24"/>
      <c r="AH13" s="24"/>
      <c r="AI13" s="24"/>
      <c r="AJ13" s="24"/>
      <c r="AK13" s="31" t="s">
        <v>26</v>
      </c>
      <c r="AL13" s="24"/>
      <c r="AM13" s="24"/>
      <c r="AN13" s="33" t="s">
        <v>32</v>
      </c>
      <c r="AO13" s="24"/>
      <c r="AP13" s="24"/>
      <c r="AQ13" s="24"/>
      <c r="AR13" s="22"/>
      <c r="BE13" s="363"/>
      <c r="BS13" s="19" t="s">
        <v>6</v>
      </c>
    </row>
    <row r="14" spans="1:74" x14ac:dyDescent="0.2">
      <c r="B14" s="23"/>
      <c r="C14" s="24"/>
      <c r="D14" s="24"/>
      <c r="E14" s="368" t="s">
        <v>32</v>
      </c>
      <c r="F14" s="369"/>
      <c r="G14" s="369"/>
      <c r="H14" s="369"/>
      <c r="I14" s="369"/>
      <c r="J14" s="369"/>
      <c r="K14" s="369"/>
      <c r="L14" s="369"/>
      <c r="M14" s="369"/>
      <c r="N14" s="369"/>
      <c r="O14" s="369"/>
      <c r="P14" s="369"/>
      <c r="Q14" s="369"/>
      <c r="R14" s="369"/>
      <c r="S14" s="369"/>
      <c r="T14" s="369"/>
      <c r="U14" s="369"/>
      <c r="V14" s="369"/>
      <c r="W14" s="369"/>
      <c r="X14" s="369"/>
      <c r="Y14" s="369"/>
      <c r="Z14" s="369"/>
      <c r="AA14" s="369"/>
      <c r="AB14" s="369"/>
      <c r="AC14" s="369"/>
      <c r="AD14" s="369"/>
      <c r="AE14" s="369"/>
      <c r="AF14" s="369"/>
      <c r="AG14" s="369"/>
      <c r="AH14" s="369"/>
      <c r="AI14" s="369"/>
      <c r="AJ14" s="369"/>
      <c r="AK14" s="31" t="s">
        <v>29</v>
      </c>
      <c r="AL14" s="24"/>
      <c r="AM14" s="24"/>
      <c r="AN14" s="33" t="s">
        <v>32</v>
      </c>
      <c r="AO14" s="24"/>
      <c r="AP14" s="24"/>
      <c r="AQ14" s="24"/>
      <c r="AR14" s="22"/>
      <c r="BE14" s="363"/>
      <c r="BS14" s="19" t="s">
        <v>6</v>
      </c>
    </row>
    <row r="15" spans="1:74" s="1" customFormat="1" ht="6.95" customHeight="1" x14ac:dyDescent="0.2">
      <c r="B15" s="23"/>
      <c r="C15" s="24"/>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2"/>
      <c r="BE15" s="363"/>
      <c r="BS15" s="19" t="s">
        <v>4</v>
      </c>
    </row>
    <row r="16" spans="1:74" s="1" customFormat="1" ht="12" customHeight="1" x14ac:dyDescent="0.2">
      <c r="B16" s="23"/>
      <c r="C16" s="24"/>
      <c r="D16" s="31" t="s">
        <v>33</v>
      </c>
      <c r="E16" s="24"/>
      <c r="F16" s="24"/>
      <c r="G16" s="24"/>
      <c r="H16" s="24"/>
      <c r="I16" s="24"/>
      <c r="J16" s="24"/>
      <c r="K16" s="24"/>
      <c r="L16" s="24"/>
      <c r="M16" s="24"/>
      <c r="N16" s="24"/>
      <c r="O16" s="24"/>
      <c r="P16" s="24"/>
      <c r="Q16" s="24"/>
      <c r="R16" s="24"/>
      <c r="S16" s="24"/>
      <c r="T16" s="24"/>
      <c r="U16" s="24"/>
      <c r="V16" s="24"/>
      <c r="W16" s="24"/>
      <c r="X16" s="24"/>
      <c r="Y16" s="24"/>
      <c r="Z16" s="24"/>
      <c r="AA16" s="24"/>
      <c r="AB16" s="24"/>
      <c r="AC16" s="24"/>
      <c r="AD16" s="24"/>
      <c r="AE16" s="24"/>
      <c r="AF16" s="24"/>
      <c r="AG16" s="24"/>
      <c r="AH16" s="24"/>
      <c r="AI16" s="24"/>
      <c r="AJ16" s="24"/>
      <c r="AK16" s="31" t="s">
        <v>26</v>
      </c>
      <c r="AL16" s="24"/>
      <c r="AM16" s="24"/>
      <c r="AN16" s="29" t="s">
        <v>19</v>
      </c>
      <c r="AO16" s="24"/>
      <c r="AP16" s="24"/>
      <c r="AQ16" s="24"/>
      <c r="AR16" s="22"/>
      <c r="BE16" s="363"/>
      <c r="BS16" s="19" t="s">
        <v>4</v>
      </c>
    </row>
    <row r="17" spans="1:71" s="1" customFormat="1" ht="18.399999999999999" customHeight="1" x14ac:dyDescent="0.2">
      <c r="B17" s="23"/>
      <c r="C17" s="24"/>
      <c r="D17" s="24"/>
      <c r="E17" s="29" t="s">
        <v>34</v>
      </c>
      <c r="F17" s="24"/>
      <c r="G17" s="24"/>
      <c r="H17" s="24"/>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31" t="s">
        <v>29</v>
      </c>
      <c r="AL17" s="24"/>
      <c r="AM17" s="24"/>
      <c r="AN17" s="29" t="s">
        <v>19</v>
      </c>
      <c r="AO17" s="24"/>
      <c r="AP17" s="24"/>
      <c r="AQ17" s="24"/>
      <c r="AR17" s="22"/>
      <c r="BE17" s="363"/>
      <c r="BS17" s="19" t="s">
        <v>35</v>
      </c>
    </row>
    <row r="18" spans="1:71" s="1" customFormat="1" ht="6.95" customHeight="1" x14ac:dyDescent="0.2">
      <c r="B18" s="23"/>
      <c r="C18" s="24"/>
      <c r="D18" s="24"/>
      <c r="E18" s="24"/>
      <c r="F18" s="24"/>
      <c r="G18" s="24"/>
      <c r="H18" s="24"/>
      <c r="I18" s="24"/>
      <c r="J18" s="24"/>
      <c r="K18" s="24"/>
      <c r="L18" s="24"/>
      <c r="M18" s="24"/>
      <c r="N18" s="24"/>
      <c r="O18" s="24"/>
      <c r="P18" s="24"/>
      <c r="Q18" s="24"/>
      <c r="R18" s="24"/>
      <c r="S18" s="24"/>
      <c r="T18" s="24"/>
      <c r="U18" s="24"/>
      <c r="V18" s="24"/>
      <c r="W18" s="24"/>
      <c r="X18" s="24"/>
      <c r="Y18" s="24"/>
      <c r="Z18" s="24"/>
      <c r="AA18" s="24"/>
      <c r="AB18" s="24"/>
      <c r="AC18" s="24"/>
      <c r="AD18" s="24"/>
      <c r="AE18" s="24"/>
      <c r="AF18" s="24"/>
      <c r="AG18" s="24"/>
      <c r="AH18" s="24"/>
      <c r="AI18" s="24"/>
      <c r="AJ18" s="24"/>
      <c r="AK18" s="24"/>
      <c r="AL18" s="24"/>
      <c r="AM18" s="24"/>
      <c r="AN18" s="24"/>
      <c r="AO18" s="24"/>
      <c r="AP18" s="24"/>
      <c r="AQ18" s="24"/>
      <c r="AR18" s="22"/>
      <c r="BE18" s="363"/>
      <c r="BS18" s="19" t="s">
        <v>6</v>
      </c>
    </row>
    <row r="19" spans="1:71" s="1" customFormat="1" ht="12" customHeight="1" x14ac:dyDescent="0.2">
      <c r="B19" s="23"/>
      <c r="C19" s="24"/>
      <c r="D19" s="31" t="s">
        <v>36</v>
      </c>
      <c r="E19" s="24"/>
      <c r="F19" s="24"/>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31" t="s">
        <v>26</v>
      </c>
      <c r="AL19" s="24"/>
      <c r="AM19" s="24"/>
      <c r="AN19" s="29" t="s">
        <v>19</v>
      </c>
      <c r="AO19" s="24"/>
      <c r="AP19" s="24"/>
      <c r="AQ19" s="24"/>
      <c r="AR19" s="22"/>
      <c r="BE19" s="363"/>
      <c r="BS19" s="19" t="s">
        <v>6</v>
      </c>
    </row>
    <row r="20" spans="1:71" s="1" customFormat="1" ht="18.399999999999999" customHeight="1" x14ac:dyDescent="0.2">
      <c r="B20" s="23"/>
      <c r="C20" s="24"/>
      <c r="D20" s="24"/>
      <c r="E20" s="29" t="s">
        <v>37</v>
      </c>
      <c r="F20" s="24"/>
      <c r="G20" s="24"/>
      <c r="H20" s="24"/>
      <c r="I20" s="24"/>
      <c r="J20" s="24"/>
      <c r="K20" s="24"/>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c r="AK20" s="31" t="s">
        <v>29</v>
      </c>
      <c r="AL20" s="24"/>
      <c r="AM20" s="24"/>
      <c r="AN20" s="29" t="s">
        <v>19</v>
      </c>
      <c r="AO20" s="24"/>
      <c r="AP20" s="24"/>
      <c r="AQ20" s="24"/>
      <c r="AR20" s="22"/>
      <c r="BE20" s="363"/>
      <c r="BS20" s="19" t="s">
        <v>4</v>
      </c>
    </row>
    <row r="21" spans="1:71" s="1" customFormat="1" ht="6.95" customHeight="1" x14ac:dyDescent="0.2">
      <c r="B21" s="23"/>
      <c r="C21" s="24"/>
      <c r="D21" s="24"/>
      <c r="E21" s="24"/>
      <c r="F21" s="24"/>
      <c r="G21" s="24"/>
      <c r="H21" s="24"/>
      <c r="I21" s="24"/>
      <c r="J21" s="24"/>
      <c r="K21" s="24"/>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4"/>
      <c r="AK21" s="24"/>
      <c r="AL21" s="24"/>
      <c r="AM21" s="24"/>
      <c r="AN21" s="24"/>
      <c r="AO21" s="24"/>
      <c r="AP21" s="24"/>
      <c r="AQ21" s="24"/>
      <c r="AR21" s="22"/>
      <c r="BE21" s="363"/>
    </row>
    <row r="22" spans="1:71" s="1" customFormat="1" ht="12" customHeight="1" x14ac:dyDescent="0.2">
      <c r="B22" s="23"/>
      <c r="C22" s="24"/>
      <c r="D22" s="31" t="s">
        <v>38</v>
      </c>
      <c r="E22" s="24"/>
      <c r="F22" s="24"/>
      <c r="G22" s="24"/>
      <c r="H22" s="24"/>
      <c r="I22" s="24"/>
      <c r="J22" s="24"/>
      <c r="K22" s="24"/>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c r="AK22" s="24"/>
      <c r="AL22" s="24"/>
      <c r="AM22" s="24"/>
      <c r="AN22" s="24"/>
      <c r="AO22" s="24"/>
      <c r="AP22" s="24"/>
      <c r="AQ22" s="24"/>
      <c r="AR22" s="22"/>
      <c r="BE22" s="363"/>
    </row>
    <row r="23" spans="1:71" s="1" customFormat="1" ht="47.25" customHeight="1" x14ac:dyDescent="0.2">
      <c r="B23" s="23"/>
      <c r="C23" s="24"/>
      <c r="D23" s="24"/>
      <c r="E23" s="370" t="s">
        <v>39</v>
      </c>
      <c r="F23" s="370"/>
      <c r="G23" s="370"/>
      <c r="H23" s="370"/>
      <c r="I23" s="370"/>
      <c r="J23" s="370"/>
      <c r="K23" s="370"/>
      <c r="L23" s="370"/>
      <c r="M23" s="370"/>
      <c r="N23" s="370"/>
      <c r="O23" s="370"/>
      <c r="P23" s="370"/>
      <c r="Q23" s="370"/>
      <c r="R23" s="370"/>
      <c r="S23" s="370"/>
      <c r="T23" s="370"/>
      <c r="U23" s="370"/>
      <c r="V23" s="370"/>
      <c r="W23" s="370"/>
      <c r="X23" s="370"/>
      <c r="Y23" s="370"/>
      <c r="Z23" s="370"/>
      <c r="AA23" s="370"/>
      <c r="AB23" s="370"/>
      <c r="AC23" s="370"/>
      <c r="AD23" s="370"/>
      <c r="AE23" s="370"/>
      <c r="AF23" s="370"/>
      <c r="AG23" s="370"/>
      <c r="AH23" s="370"/>
      <c r="AI23" s="370"/>
      <c r="AJ23" s="370"/>
      <c r="AK23" s="370"/>
      <c r="AL23" s="370"/>
      <c r="AM23" s="370"/>
      <c r="AN23" s="370"/>
      <c r="AO23" s="24"/>
      <c r="AP23" s="24"/>
      <c r="AQ23" s="24"/>
      <c r="AR23" s="22"/>
      <c r="BE23" s="363"/>
    </row>
    <row r="24" spans="1:71" s="1" customFormat="1" ht="6.95" customHeight="1" x14ac:dyDescent="0.2">
      <c r="B24" s="23"/>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24"/>
      <c r="AN24" s="24"/>
      <c r="AO24" s="24"/>
      <c r="AP24" s="24"/>
      <c r="AQ24" s="24"/>
      <c r="AR24" s="22"/>
      <c r="BE24" s="363"/>
    </row>
    <row r="25" spans="1:71" s="1" customFormat="1" ht="6.95" customHeight="1" x14ac:dyDescent="0.2">
      <c r="B25" s="23"/>
      <c r="C25" s="24"/>
      <c r="D25" s="35"/>
      <c r="E25" s="35"/>
      <c r="F25" s="35"/>
      <c r="G25" s="35"/>
      <c r="H25" s="35"/>
      <c r="I25" s="35"/>
      <c r="J25" s="35"/>
      <c r="K25" s="35"/>
      <c r="L25" s="35"/>
      <c r="M25" s="35"/>
      <c r="N25" s="35"/>
      <c r="O25" s="35"/>
      <c r="P25" s="35"/>
      <c r="Q25" s="35"/>
      <c r="R25" s="35"/>
      <c r="S25" s="35"/>
      <c r="T25" s="35"/>
      <c r="U25" s="35"/>
      <c r="V25" s="35"/>
      <c r="W25" s="35"/>
      <c r="X25" s="35"/>
      <c r="Y25" s="35"/>
      <c r="Z25" s="35"/>
      <c r="AA25" s="35"/>
      <c r="AB25" s="35"/>
      <c r="AC25" s="35"/>
      <c r="AD25" s="35"/>
      <c r="AE25" s="35"/>
      <c r="AF25" s="35"/>
      <c r="AG25" s="35"/>
      <c r="AH25" s="35"/>
      <c r="AI25" s="35"/>
      <c r="AJ25" s="35"/>
      <c r="AK25" s="35"/>
      <c r="AL25" s="35"/>
      <c r="AM25" s="35"/>
      <c r="AN25" s="35"/>
      <c r="AO25" s="35"/>
      <c r="AP25" s="24"/>
      <c r="AQ25" s="24"/>
      <c r="AR25" s="22"/>
      <c r="BE25" s="363"/>
    </row>
    <row r="26" spans="1:71" s="2" customFormat="1" ht="25.9" customHeight="1" x14ac:dyDescent="0.2">
      <c r="A26" s="36"/>
      <c r="B26" s="37"/>
      <c r="C26" s="38"/>
      <c r="D26" s="39" t="s">
        <v>40</v>
      </c>
      <c r="E26" s="40"/>
      <c r="F26" s="40"/>
      <c r="G26" s="40"/>
      <c r="H26" s="40"/>
      <c r="I26" s="40"/>
      <c r="J26" s="40"/>
      <c r="K26" s="40"/>
      <c r="L26" s="40"/>
      <c r="M26" s="40"/>
      <c r="N26" s="40"/>
      <c r="O26" s="40"/>
      <c r="P26" s="40"/>
      <c r="Q26" s="40"/>
      <c r="R26" s="40"/>
      <c r="S26" s="40"/>
      <c r="T26" s="40"/>
      <c r="U26" s="40"/>
      <c r="V26" s="40"/>
      <c r="W26" s="40"/>
      <c r="X26" s="40"/>
      <c r="Y26" s="40"/>
      <c r="Z26" s="40"/>
      <c r="AA26" s="40"/>
      <c r="AB26" s="40"/>
      <c r="AC26" s="40"/>
      <c r="AD26" s="40"/>
      <c r="AE26" s="40"/>
      <c r="AF26" s="40"/>
      <c r="AG26" s="40"/>
      <c r="AH26" s="40"/>
      <c r="AI26" s="40"/>
      <c r="AJ26" s="40"/>
      <c r="AK26" s="371">
        <f>ROUND(AG54,2)</f>
        <v>0</v>
      </c>
      <c r="AL26" s="372"/>
      <c r="AM26" s="372"/>
      <c r="AN26" s="372"/>
      <c r="AO26" s="372"/>
      <c r="AP26" s="38"/>
      <c r="AQ26" s="38"/>
      <c r="AR26" s="41"/>
      <c r="BE26" s="363"/>
    </row>
    <row r="27" spans="1:71" s="2" customFormat="1" ht="6.95" customHeight="1" x14ac:dyDescent="0.2">
      <c r="A27" s="36"/>
      <c r="B27" s="37"/>
      <c r="C27" s="38"/>
      <c r="D27" s="38"/>
      <c r="E27" s="38"/>
      <c r="F27" s="38"/>
      <c r="G27" s="38"/>
      <c r="H27" s="38"/>
      <c r="I27" s="38"/>
      <c r="J27" s="38"/>
      <c r="K27" s="38"/>
      <c r="L27" s="38"/>
      <c r="M27" s="38"/>
      <c r="N27" s="38"/>
      <c r="O27" s="38"/>
      <c r="P27" s="38"/>
      <c r="Q27" s="38"/>
      <c r="R27" s="38"/>
      <c r="S27" s="38"/>
      <c r="T27" s="38"/>
      <c r="U27" s="38"/>
      <c r="V27" s="38"/>
      <c r="W27" s="38"/>
      <c r="X27" s="38"/>
      <c r="Y27" s="38"/>
      <c r="Z27" s="38"/>
      <c r="AA27" s="38"/>
      <c r="AB27" s="38"/>
      <c r="AC27" s="38"/>
      <c r="AD27" s="38"/>
      <c r="AE27" s="38"/>
      <c r="AF27" s="38"/>
      <c r="AG27" s="38"/>
      <c r="AH27" s="38"/>
      <c r="AI27" s="38"/>
      <c r="AJ27" s="38"/>
      <c r="AK27" s="38"/>
      <c r="AL27" s="38"/>
      <c r="AM27" s="38"/>
      <c r="AN27" s="38"/>
      <c r="AO27" s="38"/>
      <c r="AP27" s="38"/>
      <c r="AQ27" s="38"/>
      <c r="AR27" s="41"/>
      <c r="BE27" s="363"/>
    </row>
    <row r="28" spans="1:71" s="2" customFormat="1" x14ac:dyDescent="0.2">
      <c r="A28" s="36"/>
      <c r="B28" s="37"/>
      <c r="C28" s="38"/>
      <c r="D28" s="38"/>
      <c r="E28" s="38"/>
      <c r="F28" s="38"/>
      <c r="G28" s="38"/>
      <c r="H28" s="38"/>
      <c r="I28" s="38"/>
      <c r="J28" s="38"/>
      <c r="K28" s="38"/>
      <c r="L28" s="373" t="s">
        <v>41</v>
      </c>
      <c r="M28" s="373"/>
      <c r="N28" s="373"/>
      <c r="O28" s="373"/>
      <c r="P28" s="373"/>
      <c r="Q28" s="38"/>
      <c r="R28" s="38"/>
      <c r="S28" s="38"/>
      <c r="T28" s="38"/>
      <c r="U28" s="38"/>
      <c r="V28" s="38"/>
      <c r="W28" s="373" t="s">
        <v>42</v>
      </c>
      <c r="X28" s="373"/>
      <c r="Y28" s="373"/>
      <c r="Z28" s="373"/>
      <c r="AA28" s="373"/>
      <c r="AB28" s="373"/>
      <c r="AC28" s="373"/>
      <c r="AD28" s="373"/>
      <c r="AE28" s="373"/>
      <c r="AF28" s="38"/>
      <c r="AG28" s="38"/>
      <c r="AH28" s="38"/>
      <c r="AI28" s="38"/>
      <c r="AJ28" s="38"/>
      <c r="AK28" s="373" t="s">
        <v>43</v>
      </c>
      <c r="AL28" s="373"/>
      <c r="AM28" s="373"/>
      <c r="AN28" s="373"/>
      <c r="AO28" s="373"/>
      <c r="AP28" s="38"/>
      <c r="AQ28" s="38"/>
      <c r="AR28" s="41"/>
      <c r="BE28" s="363"/>
    </row>
    <row r="29" spans="1:71" s="3" customFormat="1" ht="14.45" customHeight="1" x14ac:dyDescent="0.2">
      <c r="B29" s="42"/>
      <c r="C29" s="43"/>
      <c r="D29" s="31" t="s">
        <v>44</v>
      </c>
      <c r="E29" s="43"/>
      <c r="F29" s="31" t="s">
        <v>45</v>
      </c>
      <c r="G29" s="43"/>
      <c r="H29" s="43"/>
      <c r="I29" s="43"/>
      <c r="J29" s="43"/>
      <c r="K29" s="43"/>
      <c r="L29" s="376">
        <v>0.21</v>
      </c>
      <c r="M29" s="375"/>
      <c r="N29" s="375"/>
      <c r="O29" s="375"/>
      <c r="P29" s="375"/>
      <c r="Q29" s="43"/>
      <c r="R29" s="43"/>
      <c r="S29" s="43"/>
      <c r="T29" s="43"/>
      <c r="U29" s="43"/>
      <c r="V29" s="43"/>
      <c r="W29" s="374">
        <f>ROUND(AZ54, 2)</f>
        <v>0</v>
      </c>
      <c r="X29" s="375"/>
      <c r="Y29" s="375"/>
      <c r="Z29" s="375"/>
      <c r="AA29" s="375"/>
      <c r="AB29" s="375"/>
      <c r="AC29" s="375"/>
      <c r="AD29" s="375"/>
      <c r="AE29" s="375"/>
      <c r="AF29" s="43"/>
      <c r="AG29" s="43"/>
      <c r="AH29" s="43"/>
      <c r="AI29" s="43"/>
      <c r="AJ29" s="43"/>
      <c r="AK29" s="374">
        <f>ROUND(AV54, 2)</f>
        <v>0</v>
      </c>
      <c r="AL29" s="375"/>
      <c r="AM29" s="375"/>
      <c r="AN29" s="375"/>
      <c r="AO29" s="375"/>
      <c r="AP29" s="43"/>
      <c r="AQ29" s="43"/>
      <c r="AR29" s="44"/>
      <c r="BE29" s="364"/>
    </row>
    <row r="30" spans="1:71" s="3" customFormat="1" ht="14.45" customHeight="1" x14ac:dyDescent="0.2">
      <c r="B30" s="42"/>
      <c r="C30" s="43"/>
      <c r="D30" s="43"/>
      <c r="E30" s="43"/>
      <c r="F30" s="31" t="s">
        <v>46</v>
      </c>
      <c r="G30" s="43"/>
      <c r="H30" s="43"/>
      <c r="I30" s="43"/>
      <c r="J30" s="43"/>
      <c r="K30" s="43"/>
      <c r="L30" s="376">
        <v>0.15</v>
      </c>
      <c r="M30" s="375"/>
      <c r="N30" s="375"/>
      <c r="O30" s="375"/>
      <c r="P30" s="375"/>
      <c r="Q30" s="43"/>
      <c r="R30" s="43"/>
      <c r="S30" s="43"/>
      <c r="T30" s="43"/>
      <c r="U30" s="43"/>
      <c r="V30" s="43"/>
      <c r="W30" s="374">
        <f>ROUND(BA54, 2)</f>
        <v>0</v>
      </c>
      <c r="X30" s="375"/>
      <c r="Y30" s="375"/>
      <c r="Z30" s="375"/>
      <c r="AA30" s="375"/>
      <c r="AB30" s="375"/>
      <c r="AC30" s="375"/>
      <c r="AD30" s="375"/>
      <c r="AE30" s="375"/>
      <c r="AF30" s="43"/>
      <c r="AG30" s="43"/>
      <c r="AH30" s="43"/>
      <c r="AI30" s="43"/>
      <c r="AJ30" s="43"/>
      <c r="AK30" s="374">
        <f>ROUND(AW54, 2)</f>
        <v>0</v>
      </c>
      <c r="AL30" s="375"/>
      <c r="AM30" s="375"/>
      <c r="AN30" s="375"/>
      <c r="AO30" s="375"/>
      <c r="AP30" s="43"/>
      <c r="AQ30" s="43"/>
      <c r="AR30" s="44"/>
      <c r="BE30" s="364"/>
    </row>
    <row r="31" spans="1:71" s="3" customFormat="1" ht="14.45" hidden="1" customHeight="1" x14ac:dyDescent="0.2">
      <c r="B31" s="42"/>
      <c r="C31" s="43"/>
      <c r="D31" s="43"/>
      <c r="E31" s="43"/>
      <c r="F31" s="31" t="s">
        <v>47</v>
      </c>
      <c r="G31" s="43"/>
      <c r="H31" s="43"/>
      <c r="I31" s="43"/>
      <c r="J31" s="43"/>
      <c r="K31" s="43"/>
      <c r="L31" s="376">
        <v>0.21</v>
      </c>
      <c r="M31" s="375"/>
      <c r="N31" s="375"/>
      <c r="O31" s="375"/>
      <c r="P31" s="375"/>
      <c r="Q31" s="43"/>
      <c r="R31" s="43"/>
      <c r="S31" s="43"/>
      <c r="T31" s="43"/>
      <c r="U31" s="43"/>
      <c r="V31" s="43"/>
      <c r="W31" s="374">
        <f>ROUND(BB54, 2)</f>
        <v>0</v>
      </c>
      <c r="X31" s="375"/>
      <c r="Y31" s="375"/>
      <c r="Z31" s="375"/>
      <c r="AA31" s="375"/>
      <c r="AB31" s="375"/>
      <c r="AC31" s="375"/>
      <c r="AD31" s="375"/>
      <c r="AE31" s="375"/>
      <c r="AF31" s="43"/>
      <c r="AG31" s="43"/>
      <c r="AH31" s="43"/>
      <c r="AI31" s="43"/>
      <c r="AJ31" s="43"/>
      <c r="AK31" s="374">
        <v>0</v>
      </c>
      <c r="AL31" s="375"/>
      <c r="AM31" s="375"/>
      <c r="AN31" s="375"/>
      <c r="AO31" s="375"/>
      <c r="AP31" s="43"/>
      <c r="AQ31" s="43"/>
      <c r="AR31" s="44"/>
      <c r="BE31" s="364"/>
    </row>
    <row r="32" spans="1:71" s="3" customFormat="1" ht="14.45" hidden="1" customHeight="1" x14ac:dyDescent="0.2">
      <c r="B32" s="42"/>
      <c r="C32" s="43"/>
      <c r="D32" s="43"/>
      <c r="E32" s="43"/>
      <c r="F32" s="31" t="s">
        <v>48</v>
      </c>
      <c r="G32" s="43"/>
      <c r="H32" s="43"/>
      <c r="I32" s="43"/>
      <c r="J32" s="43"/>
      <c r="K32" s="43"/>
      <c r="L32" s="376">
        <v>0.15</v>
      </c>
      <c r="M32" s="375"/>
      <c r="N32" s="375"/>
      <c r="O32" s="375"/>
      <c r="P32" s="375"/>
      <c r="Q32" s="43"/>
      <c r="R32" s="43"/>
      <c r="S32" s="43"/>
      <c r="T32" s="43"/>
      <c r="U32" s="43"/>
      <c r="V32" s="43"/>
      <c r="W32" s="374">
        <f>ROUND(BC54, 2)</f>
        <v>0</v>
      </c>
      <c r="X32" s="375"/>
      <c r="Y32" s="375"/>
      <c r="Z32" s="375"/>
      <c r="AA32" s="375"/>
      <c r="AB32" s="375"/>
      <c r="AC32" s="375"/>
      <c r="AD32" s="375"/>
      <c r="AE32" s="375"/>
      <c r="AF32" s="43"/>
      <c r="AG32" s="43"/>
      <c r="AH32" s="43"/>
      <c r="AI32" s="43"/>
      <c r="AJ32" s="43"/>
      <c r="AK32" s="374">
        <v>0</v>
      </c>
      <c r="AL32" s="375"/>
      <c r="AM32" s="375"/>
      <c r="AN32" s="375"/>
      <c r="AO32" s="375"/>
      <c r="AP32" s="43"/>
      <c r="AQ32" s="43"/>
      <c r="AR32" s="44"/>
      <c r="BE32" s="364"/>
    </row>
    <row r="33" spans="1:57" s="3" customFormat="1" ht="14.45" hidden="1" customHeight="1" x14ac:dyDescent="0.2">
      <c r="B33" s="42"/>
      <c r="C33" s="43"/>
      <c r="D33" s="43"/>
      <c r="E33" s="43"/>
      <c r="F33" s="31" t="s">
        <v>49</v>
      </c>
      <c r="G33" s="43"/>
      <c r="H33" s="43"/>
      <c r="I33" s="43"/>
      <c r="J33" s="43"/>
      <c r="K33" s="43"/>
      <c r="L33" s="376">
        <v>0</v>
      </c>
      <c r="M33" s="375"/>
      <c r="N33" s="375"/>
      <c r="O33" s="375"/>
      <c r="P33" s="375"/>
      <c r="Q33" s="43"/>
      <c r="R33" s="43"/>
      <c r="S33" s="43"/>
      <c r="T33" s="43"/>
      <c r="U33" s="43"/>
      <c r="V33" s="43"/>
      <c r="W33" s="374">
        <f>ROUND(BD54, 2)</f>
        <v>0</v>
      </c>
      <c r="X33" s="375"/>
      <c r="Y33" s="375"/>
      <c r="Z33" s="375"/>
      <c r="AA33" s="375"/>
      <c r="AB33" s="375"/>
      <c r="AC33" s="375"/>
      <c r="AD33" s="375"/>
      <c r="AE33" s="375"/>
      <c r="AF33" s="43"/>
      <c r="AG33" s="43"/>
      <c r="AH33" s="43"/>
      <c r="AI33" s="43"/>
      <c r="AJ33" s="43"/>
      <c r="AK33" s="374">
        <v>0</v>
      </c>
      <c r="AL33" s="375"/>
      <c r="AM33" s="375"/>
      <c r="AN33" s="375"/>
      <c r="AO33" s="375"/>
      <c r="AP33" s="43"/>
      <c r="AQ33" s="43"/>
      <c r="AR33" s="44"/>
    </row>
    <row r="34" spans="1:57" s="2" customFormat="1" ht="6.95" customHeight="1" x14ac:dyDescent="0.2">
      <c r="A34" s="36"/>
      <c r="B34" s="37"/>
      <c r="C34" s="38"/>
      <c r="D34" s="38"/>
      <c r="E34" s="38"/>
      <c r="F34" s="38"/>
      <c r="G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41"/>
      <c r="BE34" s="36"/>
    </row>
    <row r="35" spans="1:57" s="2" customFormat="1" ht="25.9" customHeight="1" x14ac:dyDescent="0.2">
      <c r="A35" s="36"/>
      <c r="B35" s="37"/>
      <c r="C35" s="45"/>
      <c r="D35" s="46" t="s">
        <v>50</v>
      </c>
      <c r="E35" s="47"/>
      <c r="F35" s="47"/>
      <c r="G35" s="47"/>
      <c r="H35" s="47"/>
      <c r="I35" s="47"/>
      <c r="J35" s="47"/>
      <c r="K35" s="47"/>
      <c r="L35" s="47"/>
      <c r="M35" s="47"/>
      <c r="N35" s="47"/>
      <c r="O35" s="47"/>
      <c r="P35" s="47"/>
      <c r="Q35" s="47"/>
      <c r="R35" s="47"/>
      <c r="S35" s="47"/>
      <c r="T35" s="48" t="s">
        <v>51</v>
      </c>
      <c r="U35" s="47"/>
      <c r="V35" s="47"/>
      <c r="W35" s="47"/>
      <c r="X35" s="380" t="s">
        <v>52</v>
      </c>
      <c r="Y35" s="378"/>
      <c r="Z35" s="378"/>
      <c r="AA35" s="378"/>
      <c r="AB35" s="378"/>
      <c r="AC35" s="47"/>
      <c r="AD35" s="47"/>
      <c r="AE35" s="47"/>
      <c r="AF35" s="47"/>
      <c r="AG35" s="47"/>
      <c r="AH35" s="47"/>
      <c r="AI35" s="47"/>
      <c r="AJ35" s="47"/>
      <c r="AK35" s="377">
        <f>SUM(AK26:AK33)</f>
        <v>0</v>
      </c>
      <c r="AL35" s="378"/>
      <c r="AM35" s="378"/>
      <c r="AN35" s="378"/>
      <c r="AO35" s="379"/>
      <c r="AP35" s="45"/>
      <c r="AQ35" s="45"/>
      <c r="AR35" s="41"/>
      <c r="BE35" s="36"/>
    </row>
    <row r="36" spans="1:57" s="2" customFormat="1" ht="6.95" customHeight="1" x14ac:dyDescent="0.2">
      <c r="A36" s="36"/>
      <c r="B36" s="37"/>
      <c r="C36" s="38"/>
      <c r="D36" s="38"/>
      <c r="E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41"/>
      <c r="BE36" s="36"/>
    </row>
    <row r="37" spans="1:57" s="2" customFormat="1" ht="6.95" customHeight="1" x14ac:dyDescent="0.2">
      <c r="A37" s="36"/>
      <c r="B37" s="49"/>
      <c r="C37" s="50"/>
      <c r="D37" s="50"/>
      <c r="E37" s="50"/>
      <c r="F37" s="50"/>
      <c r="G37" s="50"/>
      <c r="H37" s="50"/>
      <c r="I37" s="50"/>
      <c r="J37" s="50"/>
      <c r="K37" s="50"/>
      <c r="L37" s="50"/>
      <c r="M37" s="50"/>
      <c r="N37" s="50"/>
      <c r="O37" s="50"/>
      <c r="P37" s="50"/>
      <c r="Q37" s="50"/>
      <c r="R37" s="50"/>
      <c r="S37" s="50"/>
      <c r="T37" s="50"/>
      <c r="U37" s="50"/>
      <c r="V37" s="50"/>
      <c r="W37" s="50"/>
      <c r="X37" s="50"/>
      <c r="Y37" s="50"/>
      <c r="Z37" s="50"/>
      <c r="AA37" s="50"/>
      <c r="AB37" s="50"/>
      <c r="AC37" s="50"/>
      <c r="AD37" s="50"/>
      <c r="AE37" s="50"/>
      <c r="AF37" s="50"/>
      <c r="AG37" s="50"/>
      <c r="AH37" s="50"/>
      <c r="AI37" s="50"/>
      <c r="AJ37" s="50"/>
      <c r="AK37" s="50"/>
      <c r="AL37" s="50"/>
      <c r="AM37" s="50"/>
      <c r="AN37" s="50"/>
      <c r="AO37" s="50"/>
      <c r="AP37" s="50"/>
      <c r="AQ37" s="50"/>
      <c r="AR37" s="41"/>
      <c r="BE37" s="36"/>
    </row>
    <row r="41" spans="1:57" s="2" customFormat="1" ht="6.95" customHeight="1" x14ac:dyDescent="0.2">
      <c r="A41" s="36"/>
      <c r="B41" s="51"/>
      <c r="C41" s="52"/>
      <c r="D41" s="52"/>
      <c r="E41" s="52"/>
      <c r="F41" s="52"/>
      <c r="G41" s="52"/>
      <c r="H41" s="52"/>
      <c r="I41" s="52"/>
      <c r="J41" s="52"/>
      <c r="K41" s="52"/>
      <c r="L41" s="52"/>
      <c r="M41" s="52"/>
      <c r="N41" s="52"/>
      <c r="O41" s="52"/>
      <c r="P41" s="52"/>
      <c r="Q41" s="52"/>
      <c r="R41" s="52"/>
      <c r="S41" s="52"/>
      <c r="T41" s="52"/>
      <c r="U41" s="52"/>
      <c r="V41" s="52"/>
      <c r="W41" s="52"/>
      <c r="X41" s="52"/>
      <c r="Y41" s="52"/>
      <c r="Z41" s="52"/>
      <c r="AA41" s="52"/>
      <c r="AB41" s="52"/>
      <c r="AC41" s="52"/>
      <c r="AD41" s="52"/>
      <c r="AE41" s="52"/>
      <c r="AF41" s="52"/>
      <c r="AG41" s="52"/>
      <c r="AH41" s="52"/>
      <c r="AI41" s="52"/>
      <c r="AJ41" s="52"/>
      <c r="AK41" s="52"/>
      <c r="AL41" s="52"/>
      <c r="AM41" s="52"/>
      <c r="AN41" s="52"/>
      <c r="AO41" s="52"/>
      <c r="AP41" s="52"/>
      <c r="AQ41" s="52"/>
      <c r="AR41" s="41"/>
      <c r="BE41" s="36"/>
    </row>
    <row r="42" spans="1:57" s="2" customFormat="1" ht="24.95" customHeight="1" x14ac:dyDescent="0.2">
      <c r="A42" s="36"/>
      <c r="B42" s="37"/>
      <c r="C42" s="25" t="s">
        <v>53</v>
      </c>
      <c r="D42" s="38"/>
      <c r="E42" s="38"/>
      <c r="F42" s="38"/>
      <c r="G42" s="38"/>
      <c r="H42" s="38"/>
      <c r="I42" s="38"/>
      <c r="J42" s="38"/>
      <c r="K42" s="38"/>
      <c r="L42" s="38"/>
      <c r="M42" s="38"/>
      <c r="N42" s="38"/>
      <c r="O42" s="38"/>
      <c r="P42" s="38"/>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41"/>
      <c r="BE42" s="36"/>
    </row>
    <row r="43" spans="1:57" s="2" customFormat="1" ht="6.95" customHeight="1" x14ac:dyDescent="0.2">
      <c r="A43" s="36"/>
      <c r="B43" s="37"/>
      <c r="C43" s="38"/>
      <c r="D43" s="38"/>
      <c r="E43" s="38"/>
      <c r="F43" s="38"/>
      <c r="G43" s="38"/>
      <c r="H43" s="38"/>
      <c r="I43" s="38"/>
      <c r="J43" s="38"/>
      <c r="K43" s="38"/>
      <c r="L43" s="38"/>
      <c r="M43" s="38"/>
      <c r="N43" s="38"/>
      <c r="O43" s="38"/>
      <c r="P43" s="38"/>
      <c r="Q43" s="38"/>
      <c r="R43" s="38"/>
      <c r="S43" s="38"/>
      <c r="T43" s="38"/>
      <c r="U43" s="38"/>
      <c r="V43" s="38"/>
      <c r="W43" s="38"/>
      <c r="X43" s="38"/>
      <c r="Y43" s="38"/>
      <c r="Z43" s="38"/>
      <c r="AA43" s="38"/>
      <c r="AB43" s="38"/>
      <c r="AC43" s="38"/>
      <c r="AD43" s="38"/>
      <c r="AE43" s="38"/>
      <c r="AF43" s="38"/>
      <c r="AG43" s="38"/>
      <c r="AH43" s="38"/>
      <c r="AI43" s="38"/>
      <c r="AJ43" s="38"/>
      <c r="AK43" s="38"/>
      <c r="AL43" s="38"/>
      <c r="AM43" s="38"/>
      <c r="AN43" s="38"/>
      <c r="AO43" s="38"/>
      <c r="AP43" s="38"/>
      <c r="AQ43" s="38"/>
      <c r="AR43" s="41"/>
      <c r="BE43" s="36"/>
    </row>
    <row r="44" spans="1:57" s="4" customFormat="1" ht="12" customHeight="1" x14ac:dyDescent="0.2">
      <c r="B44" s="53"/>
      <c r="C44" s="31" t="s">
        <v>13</v>
      </c>
      <c r="D44" s="54"/>
      <c r="E44" s="54"/>
      <c r="F44" s="54"/>
      <c r="G44" s="54"/>
      <c r="H44" s="54"/>
      <c r="I44" s="54"/>
      <c r="J44" s="54"/>
      <c r="K44" s="54"/>
      <c r="L44" s="54" t="str">
        <f>K5</f>
        <v>2022-02(1)</v>
      </c>
      <c r="M44" s="54"/>
      <c r="N44" s="54"/>
      <c r="O44" s="54"/>
      <c r="P44" s="54"/>
      <c r="Q44" s="54"/>
      <c r="R44" s="54"/>
      <c r="S44" s="54"/>
      <c r="T44" s="54"/>
      <c r="U44" s="54"/>
      <c r="V44" s="54"/>
      <c r="W44" s="54"/>
      <c r="X44" s="54"/>
      <c r="Y44" s="54"/>
      <c r="Z44" s="54"/>
      <c r="AA44" s="54"/>
      <c r="AB44" s="54"/>
      <c r="AC44" s="54"/>
      <c r="AD44" s="54"/>
      <c r="AE44" s="54"/>
      <c r="AF44" s="54"/>
      <c r="AG44" s="54"/>
      <c r="AH44" s="54"/>
      <c r="AI44" s="54"/>
      <c r="AJ44" s="54"/>
      <c r="AK44" s="54"/>
      <c r="AL44" s="54"/>
      <c r="AM44" s="54"/>
      <c r="AN44" s="54"/>
      <c r="AO44" s="54"/>
      <c r="AP44" s="54"/>
      <c r="AQ44" s="54"/>
      <c r="AR44" s="55"/>
    </row>
    <row r="45" spans="1:57" s="5" customFormat="1" ht="36.950000000000003" customHeight="1" x14ac:dyDescent="0.2">
      <c r="B45" s="56"/>
      <c r="C45" s="57" t="s">
        <v>16</v>
      </c>
      <c r="D45" s="58"/>
      <c r="E45" s="58"/>
      <c r="F45" s="58"/>
      <c r="G45" s="58"/>
      <c r="H45" s="58"/>
      <c r="I45" s="58"/>
      <c r="J45" s="58"/>
      <c r="K45" s="58"/>
      <c r="L45" s="342" t="str">
        <f>K6</f>
        <v>Oprava mostu v km 1,122 na trati Hanušovice - Mikulovice</v>
      </c>
      <c r="M45" s="343"/>
      <c r="N45" s="343"/>
      <c r="O45" s="343"/>
      <c r="P45" s="343"/>
      <c r="Q45" s="343"/>
      <c r="R45" s="343"/>
      <c r="S45" s="343"/>
      <c r="T45" s="343"/>
      <c r="U45" s="343"/>
      <c r="V45" s="343"/>
      <c r="W45" s="343"/>
      <c r="X45" s="343"/>
      <c r="Y45" s="343"/>
      <c r="Z45" s="343"/>
      <c r="AA45" s="343"/>
      <c r="AB45" s="343"/>
      <c r="AC45" s="343"/>
      <c r="AD45" s="343"/>
      <c r="AE45" s="343"/>
      <c r="AF45" s="343"/>
      <c r="AG45" s="343"/>
      <c r="AH45" s="343"/>
      <c r="AI45" s="343"/>
      <c r="AJ45" s="343"/>
      <c r="AK45" s="343"/>
      <c r="AL45" s="343"/>
      <c r="AM45" s="343"/>
      <c r="AN45" s="343"/>
      <c r="AO45" s="343"/>
      <c r="AP45" s="58"/>
      <c r="AQ45" s="58"/>
      <c r="AR45" s="59"/>
    </row>
    <row r="46" spans="1:57" s="2" customFormat="1" ht="6.95" customHeight="1" x14ac:dyDescent="0.2">
      <c r="A46" s="36"/>
      <c r="B46" s="37"/>
      <c r="C46" s="38"/>
      <c r="D46" s="38"/>
      <c r="E46" s="38"/>
      <c r="F46" s="38"/>
      <c r="G46" s="38"/>
      <c r="H46" s="38"/>
      <c r="I46" s="38"/>
      <c r="J46" s="38"/>
      <c r="K46" s="38"/>
      <c r="L46" s="38"/>
      <c r="M46" s="38"/>
      <c r="N46" s="38"/>
      <c r="O46" s="38"/>
      <c r="P46" s="38"/>
      <c r="Q46" s="38"/>
      <c r="R46" s="38"/>
      <c r="S46" s="38"/>
      <c r="T46" s="38"/>
      <c r="U46" s="38"/>
      <c r="V46" s="38"/>
      <c r="W46" s="38"/>
      <c r="X46" s="38"/>
      <c r="Y46" s="38"/>
      <c r="Z46" s="38"/>
      <c r="AA46" s="38"/>
      <c r="AB46" s="38"/>
      <c r="AC46" s="38"/>
      <c r="AD46" s="38"/>
      <c r="AE46" s="38"/>
      <c r="AF46" s="38"/>
      <c r="AG46" s="38"/>
      <c r="AH46" s="38"/>
      <c r="AI46" s="38"/>
      <c r="AJ46" s="38"/>
      <c r="AK46" s="38"/>
      <c r="AL46" s="38"/>
      <c r="AM46" s="38"/>
      <c r="AN46" s="38"/>
      <c r="AO46" s="38"/>
      <c r="AP46" s="38"/>
      <c r="AQ46" s="38"/>
      <c r="AR46" s="41"/>
      <c r="BE46" s="36"/>
    </row>
    <row r="47" spans="1:57" s="2" customFormat="1" ht="12" customHeight="1" x14ac:dyDescent="0.2">
      <c r="A47" s="36"/>
      <c r="B47" s="37"/>
      <c r="C47" s="31" t="s">
        <v>21</v>
      </c>
      <c r="D47" s="38"/>
      <c r="E47" s="38"/>
      <c r="F47" s="38"/>
      <c r="G47" s="38"/>
      <c r="H47" s="38"/>
      <c r="I47" s="38"/>
      <c r="J47" s="38"/>
      <c r="K47" s="38"/>
      <c r="L47" s="60" t="str">
        <f>IF(K8="","",K8)</f>
        <v>Hanušovice</v>
      </c>
      <c r="M47" s="38"/>
      <c r="N47" s="38"/>
      <c r="O47" s="38"/>
      <c r="P47" s="38"/>
      <c r="Q47" s="38"/>
      <c r="R47" s="38"/>
      <c r="S47" s="38"/>
      <c r="T47" s="38"/>
      <c r="U47" s="38"/>
      <c r="V47" s="38"/>
      <c r="W47" s="38"/>
      <c r="X47" s="38"/>
      <c r="Y47" s="38"/>
      <c r="Z47" s="38"/>
      <c r="AA47" s="38"/>
      <c r="AB47" s="38"/>
      <c r="AC47" s="38"/>
      <c r="AD47" s="38"/>
      <c r="AE47" s="38"/>
      <c r="AF47" s="38"/>
      <c r="AG47" s="38"/>
      <c r="AH47" s="38"/>
      <c r="AI47" s="31" t="s">
        <v>23</v>
      </c>
      <c r="AJ47" s="38"/>
      <c r="AK47" s="38"/>
      <c r="AL47" s="38"/>
      <c r="AM47" s="344" t="str">
        <f>IF(AN8= "","",AN8)</f>
        <v>3. 2. 2022</v>
      </c>
      <c r="AN47" s="344"/>
      <c r="AO47" s="38"/>
      <c r="AP47" s="38"/>
      <c r="AQ47" s="38"/>
      <c r="AR47" s="41"/>
      <c r="BE47" s="36"/>
    </row>
    <row r="48" spans="1:57" s="2" customFormat="1" ht="6.95" customHeight="1" x14ac:dyDescent="0.2">
      <c r="A48" s="36"/>
      <c r="B48" s="37"/>
      <c r="C48" s="38"/>
      <c r="D48" s="38"/>
      <c r="E48" s="38"/>
      <c r="F48" s="38"/>
      <c r="G48" s="38"/>
      <c r="H48" s="38"/>
      <c r="I48" s="38"/>
      <c r="J48" s="38"/>
      <c r="K48" s="38"/>
      <c r="L48" s="38"/>
      <c r="M48" s="38"/>
      <c r="N48" s="38"/>
      <c r="O48" s="38"/>
      <c r="P48" s="38"/>
      <c r="Q48" s="38"/>
      <c r="R48" s="38"/>
      <c r="S48" s="38"/>
      <c r="T48" s="38"/>
      <c r="U48" s="38"/>
      <c r="V48" s="38"/>
      <c r="W48" s="38"/>
      <c r="X48" s="38"/>
      <c r="Y48" s="38"/>
      <c r="Z48" s="38"/>
      <c r="AA48" s="38"/>
      <c r="AB48" s="38"/>
      <c r="AC48" s="38"/>
      <c r="AD48" s="38"/>
      <c r="AE48" s="38"/>
      <c r="AF48" s="38"/>
      <c r="AG48" s="38"/>
      <c r="AH48" s="38"/>
      <c r="AI48" s="38"/>
      <c r="AJ48" s="38"/>
      <c r="AK48" s="38"/>
      <c r="AL48" s="38"/>
      <c r="AM48" s="38"/>
      <c r="AN48" s="38"/>
      <c r="AO48" s="38"/>
      <c r="AP48" s="38"/>
      <c r="AQ48" s="38"/>
      <c r="AR48" s="41"/>
      <c r="BE48" s="36"/>
    </row>
    <row r="49" spans="1:91" s="2" customFormat="1" ht="15.2" customHeight="1" x14ac:dyDescent="0.2">
      <c r="A49" s="36"/>
      <c r="B49" s="37"/>
      <c r="C49" s="31" t="s">
        <v>25</v>
      </c>
      <c r="D49" s="38"/>
      <c r="E49" s="38"/>
      <c r="F49" s="38"/>
      <c r="G49" s="38"/>
      <c r="H49" s="38"/>
      <c r="I49" s="38"/>
      <c r="J49" s="38"/>
      <c r="K49" s="38"/>
      <c r="L49" s="54" t="str">
        <f>IF(E11= "","",E11)</f>
        <v>Správa železnic, státní organizace</v>
      </c>
      <c r="M49" s="38"/>
      <c r="N49" s="38"/>
      <c r="O49" s="38"/>
      <c r="P49" s="38"/>
      <c r="Q49" s="38"/>
      <c r="R49" s="38"/>
      <c r="S49" s="38"/>
      <c r="T49" s="38"/>
      <c r="U49" s="38"/>
      <c r="V49" s="38"/>
      <c r="W49" s="38"/>
      <c r="X49" s="38"/>
      <c r="Y49" s="38"/>
      <c r="Z49" s="38"/>
      <c r="AA49" s="38"/>
      <c r="AB49" s="38"/>
      <c r="AC49" s="38"/>
      <c r="AD49" s="38"/>
      <c r="AE49" s="38"/>
      <c r="AF49" s="38"/>
      <c r="AG49" s="38"/>
      <c r="AH49" s="38"/>
      <c r="AI49" s="31" t="s">
        <v>33</v>
      </c>
      <c r="AJ49" s="38"/>
      <c r="AK49" s="38"/>
      <c r="AL49" s="38"/>
      <c r="AM49" s="345" t="str">
        <f>IF(E17="","",E17)</f>
        <v xml:space="preserve"> </v>
      </c>
      <c r="AN49" s="346"/>
      <c r="AO49" s="346"/>
      <c r="AP49" s="346"/>
      <c r="AQ49" s="38"/>
      <c r="AR49" s="41"/>
      <c r="AS49" s="347" t="s">
        <v>54</v>
      </c>
      <c r="AT49" s="348"/>
      <c r="AU49" s="62"/>
      <c r="AV49" s="62"/>
      <c r="AW49" s="62"/>
      <c r="AX49" s="62"/>
      <c r="AY49" s="62"/>
      <c r="AZ49" s="62"/>
      <c r="BA49" s="62"/>
      <c r="BB49" s="62"/>
      <c r="BC49" s="62"/>
      <c r="BD49" s="63"/>
      <c r="BE49" s="36"/>
    </row>
    <row r="50" spans="1:91" s="2" customFormat="1" ht="15.2" customHeight="1" x14ac:dyDescent="0.2">
      <c r="A50" s="36"/>
      <c r="B50" s="37"/>
      <c r="C50" s="31" t="s">
        <v>31</v>
      </c>
      <c r="D50" s="38"/>
      <c r="E50" s="38"/>
      <c r="F50" s="38"/>
      <c r="G50" s="38"/>
      <c r="H50" s="38"/>
      <c r="I50" s="38"/>
      <c r="J50" s="38"/>
      <c r="K50" s="38"/>
      <c r="L50" s="54" t="str">
        <f>IF(E14= "Vyplň údaj","",E14)</f>
        <v/>
      </c>
      <c r="M50" s="38"/>
      <c r="N50" s="38"/>
      <c r="O50" s="38"/>
      <c r="P50" s="38"/>
      <c r="Q50" s="38"/>
      <c r="R50" s="38"/>
      <c r="S50" s="38"/>
      <c r="T50" s="38"/>
      <c r="U50" s="38"/>
      <c r="V50" s="38"/>
      <c r="W50" s="38"/>
      <c r="X50" s="38"/>
      <c r="Y50" s="38"/>
      <c r="Z50" s="38"/>
      <c r="AA50" s="38"/>
      <c r="AB50" s="38"/>
      <c r="AC50" s="38"/>
      <c r="AD50" s="38"/>
      <c r="AE50" s="38"/>
      <c r="AF50" s="38"/>
      <c r="AG50" s="38"/>
      <c r="AH50" s="38"/>
      <c r="AI50" s="31" t="s">
        <v>36</v>
      </c>
      <c r="AJ50" s="38"/>
      <c r="AK50" s="38"/>
      <c r="AL50" s="38"/>
      <c r="AM50" s="345" t="str">
        <f>IF(E20="","",E20)</f>
        <v>Ing Basler Miroslav</v>
      </c>
      <c r="AN50" s="346"/>
      <c r="AO50" s="346"/>
      <c r="AP50" s="346"/>
      <c r="AQ50" s="38"/>
      <c r="AR50" s="41"/>
      <c r="AS50" s="349"/>
      <c r="AT50" s="350"/>
      <c r="AU50" s="64"/>
      <c r="AV50" s="64"/>
      <c r="AW50" s="64"/>
      <c r="AX50" s="64"/>
      <c r="AY50" s="64"/>
      <c r="AZ50" s="64"/>
      <c r="BA50" s="64"/>
      <c r="BB50" s="64"/>
      <c r="BC50" s="64"/>
      <c r="BD50" s="65"/>
      <c r="BE50" s="36"/>
    </row>
    <row r="51" spans="1:91" s="2" customFormat="1" ht="10.9" customHeight="1" x14ac:dyDescent="0.2">
      <c r="A51" s="36"/>
      <c r="B51" s="37"/>
      <c r="C51" s="38"/>
      <c r="D51" s="38"/>
      <c r="E51" s="38"/>
      <c r="F51" s="38"/>
      <c r="G51" s="38"/>
      <c r="H51" s="38"/>
      <c r="I51" s="38"/>
      <c r="J51" s="38"/>
      <c r="K51" s="38"/>
      <c r="L51" s="38"/>
      <c r="M51" s="38"/>
      <c r="N51" s="38"/>
      <c r="O51" s="38"/>
      <c r="P51" s="38"/>
      <c r="Q51" s="38"/>
      <c r="R51" s="38"/>
      <c r="S51" s="38"/>
      <c r="T51" s="38"/>
      <c r="U51" s="38"/>
      <c r="V51" s="38"/>
      <c r="W51" s="38"/>
      <c r="X51" s="38"/>
      <c r="Y51" s="38"/>
      <c r="Z51" s="38"/>
      <c r="AA51" s="38"/>
      <c r="AB51" s="38"/>
      <c r="AC51" s="38"/>
      <c r="AD51" s="38"/>
      <c r="AE51" s="38"/>
      <c r="AF51" s="38"/>
      <c r="AG51" s="38"/>
      <c r="AH51" s="38"/>
      <c r="AI51" s="38"/>
      <c r="AJ51" s="38"/>
      <c r="AK51" s="38"/>
      <c r="AL51" s="38"/>
      <c r="AM51" s="38"/>
      <c r="AN51" s="38"/>
      <c r="AO51" s="38"/>
      <c r="AP51" s="38"/>
      <c r="AQ51" s="38"/>
      <c r="AR51" s="41"/>
      <c r="AS51" s="351"/>
      <c r="AT51" s="352"/>
      <c r="AU51" s="66"/>
      <c r="AV51" s="66"/>
      <c r="AW51" s="66"/>
      <c r="AX51" s="66"/>
      <c r="AY51" s="66"/>
      <c r="AZ51" s="66"/>
      <c r="BA51" s="66"/>
      <c r="BB51" s="66"/>
      <c r="BC51" s="66"/>
      <c r="BD51" s="67"/>
      <c r="BE51" s="36"/>
    </row>
    <row r="52" spans="1:91" s="2" customFormat="1" ht="29.25" customHeight="1" x14ac:dyDescent="0.2">
      <c r="A52" s="36"/>
      <c r="B52" s="37"/>
      <c r="C52" s="353" t="s">
        <v>55</v>
      </c>
      <c r="D52" s="354"/>
      <c r="E52" s="354"/>
      <c r="F52" s="354"/>
      <c r="G52" s="354"/>
      <c r="H52" s="68"/>
      <c r="I52" s="356" t="s">
        <v>56</v>
      </c>
      <c r="J52" s="354"/>
      <c r="K52" s="354"/>
      <c r="L52" s="354"/>
      <c r="M52" s="354"/>
      <c r="N52" s="354"/>
      <c r="O52" s="354"/>
      <c r="P52" s="354"/>
      <c r="Q52" s="354"/>
      <c r="R52" s="354"/>
      <c r="S52" s="354"/>
      <c r="T52" s="354"/>
      <c r="U52" s="354"/>
      <c r="V52" s="354"/>
      <c r="W52" s="354"/>
      <c r="X52" s="354"/>
      <c r="Y52" s="354"/>
      <c r="Z52" s="354"/>
      <c r="AA52" s="354"/>
      <c r="AB52" s="354"/>
      <c r="AC52" s="354"/>
      <c r="AD52" s="354"/>
      <c r="AE52" s="354"/>
      <c r="AF52" s="354"/>
      <c r="AG52" s="355" t="s">
        <v>57</v>
      </c>
      <c r="AH52" s="354"/>
      <c r="AI52" s="354"/>
      <c r="AJ52" s="354"/>
      <c r="AK52" s="354"/>
      <c r="AL52" s="354"/>
      <c r="AM52" s="354"/>
      <c r="AN52" s="356" t="s">
        <v>58</v>
      </c>
      <c r="AO52" s="354"/>
      <c r="AP52" s="354"/>
      <c r="AQ52" s="69" t="s">
        <v>59</v>
      </c>
      <c r="AR52" s="41"/>
      <c r="AS52" s="70" t="s">
        <v>60</v>
      </c>
      <c r="AT52" s="71" t="s">
        <v>61</v>
      </c>
      <c r="AU52" s="71" t="s">
        <v>62</v>
      </c>
      <c r="AV52" s="71" t="s">
        <v>63</v>
      </c>
      <c r="AW52" s="71" t="s">
        <v>64</v>
      </c>
      <c r="AX52" s="71" t="s">
        <v>65</v>
      </c>
      <c r="AY52" s="71" t="s">
        <v>66</v>
      </c>
      <c r="AZ52" s="71" t="s">
        <v>67</v>
      </c>
      <c r="BA52" s="71" t="s">
        <v>68</v>
      </c>
      <c r="BB52" s="71" t="s">
        <v>69</v>
      </c>
      <c r="BC52" s="71" t="s">
        <v>70</v>
      </c>
      <c r="BD52" s="72" t="s">
        <v>71</v>
      </c>
      <c r="BE52" s="36"/>
    </row>
    <row r="53" spans="1:91" s="2" customFormat="1" ht="10.9" customHeight="1" x14ac:dyDescent="0.2">
      <c r="A53" s="36"/>
      <c r="B53" s="37"/>
      <c r="C53" s="38"/>
      <c r="D53" s="38"/>
      <c r="E53" s="38"/>
      <c r="F53" s="38"/>
      <c r="G53" s="38"/>
      <c r="H53" s="38"/>
      <c r="I53" s="38"/>
      <c r="J53" s="38"/>
      <c r="K53" s="38"/>
      <c r="L53" s="38"/>
      <c r="M53" s="38"/>
      <c r="N53" s="38"/>
      <c r="O53" s="38"/>
      <c r="P53" s="38"/>
      <c r="Q53" s="38"/>
      <c r="R53" s="38"/>
      <c r="S53" s="38"/>
      <c r="T53" s="38"/>
      <c r="U53" s="38"/>
      <c r="V53" s="38"/>
      <c r="W53" s="38"/>
      <c r="X53" s="38"/>
      <c r="Y53" s="38"/>
      <c r="Z53" s="38"/>
      <c r="AA53" s="38"/>
      <c r="AB53" s="38"/>
      <c r="AC53" s="38"/>
      <c r="AD53" s="38"/>
      <c r="AE53" s="38"/>
      <c r="AF53" s="38"/>
      <c r="AG53" s="38"/>
      <c r="AH53" s="38"/>
      <c r="AI53" s="38"/>
      <c r="AJ53" s="38"/>
      <c r="AK53" s="38"/>
      <c r="AL53" s="38"/>
      <c r="AM53" s="38"/>
      <c r="AN53" s="38"/>
      <c r="AO53" s="38"/>
      <c r="AP53" s="38"/>
      <c r="AQ53" s="38"/>
      <c r="AR53" s="41"/>
      <c r="AS53" s="73"/>
      <c r="AT53" s="74"/>
      <c r="AU53" s="74"/>
      <c r="AV53" s="74"/>
      <c r="AW53" s="74"/>
      <c r="AX53" s="74"/>
      <c r="AY53" s="74"/>
      <c r="AZ53" s="74"/>
      <c r="BA53" s="74"/>
      <c r="BB53" s="74"/>
      <c r="BC53" s="74"/>
      <c r="BD53" s="75"/>
      <c r="BE53" s="36"/>
    </row>
    <row r="54" spans="1:91" s="6" customFormat="1" ht="32.450000000000003" customHeight="1" x14ac:dyDescent="0.2">
      <c r="B54" s="76"/>
      <c r="C54" s="77" t="s">
        <v>72</v>
      </c>
      <c r="D54" s="78"/>
      <c r="E54" s="78"/>
      <c r="F54" s="78"/>
      <c r="G54" s="78"/>
      <c r="H54" s="78"/>
      <c r="I54" s="78"/>
      <c r="J54" s="78"/>
      <c r="K54" s="78"/>
      <c r="L54" s="78"/>
      <c r="M54" s="78"/>
      <c r="N54" s="78"/>
      <c r="O54" s="78"/>
      <c r="P54" s="78"/>
      <c r="Q54" s="78"/>
      <c r="R54" s="78"/>
      <c r="S54" s="78"/>
      <c r="T54" s="78"/>
      <c r="U54" s="78"/>
      <c r="V54" s="78"/>
      <c r="W54" s="78"/>
      <c r="X54" s="78"/>
      <c r="Y54" s="78"/>
      <c r="Z54" s="78"/>
      <c r="AA54" s="78"/>
      <c r="AB54" s="78"/>
      <c r="AC54" s="78"/>
      <c r="AD54" s="78"/>
      <c r="AE54" s="78"/>
      <c r="AF54" s="78"/>
      <c r="AG54" s="360">
        <f>ROUND(SUM(AG55:AG58),2)</f>
        <v>0</v>
      </c>
      <c r="AH54" s="360"/>
      <c r="AI54" s="360"/>
      <c r="AJ54" s="360"/>
      <c r="AK54" s="360"/>
      <c r="AL54" s="360"/>
      <c r="AM54" s="360"/>
      <c r="AN54" s="361">
        <f>SUM(AG54,AT54)</f>
        <v>0</v>
      </c>
      <c r="AO54" s="361"/>
      <c r="AP54" s="361"/>
      <c r="AQ54" s="80" t="s">
        <v>19</v>
      </c>
      <c r="AR54" s="81"/>
      <c r="AS54" s="82">
        <f>ROUND(SUM(AS55:AS58),2)</f>
        <v>0</v>
      </c>
      <c r="AT54" s="83">
        <f>ROUND(SUM(AV54:AW54),2)</f>
        <v>0</v>
      </c>
      <c r="AU54" s="84">
        <f>ROUND(SUM(AU55:AU58),5)</f>
        <v>0</v>
      </c>
      <c r="AV54" s="83">
        <f>ROUND(AZ54*L29,2)</f>
        <v>0</v>
      </c>
      <c r="AW54" s="83">
        <f>ROUND(BA54*L30,2)</f>
        <v>0</v>
      </c>
      <c r="AX54" s="83">
        <f>ROUND(BB54*L29,2)</f>
        <v>0</v>
      </c>
      <c r="AY54" s="83">
        <f>ROUND(BC54*L30,2)</f>
        <v>0</v>
      </c>
      <c r="AZ54" s="83">
        <f>ROUND(SUM(AZ55:AZ58),2)</f>
        <v>0</v>
      </c>
      <c r="BA54" s="83">
        <f>ROUND(SUM(BA55:BA58),2)</f>
        <v>0</v>
      </c>
      <c r="BB54" s="83">
        <f>ROUND(SUM(BB55:BB58),2)</f>
        <v>0</v>
      </c>
      <c r="BC54" s="83">
        <f>ROUND(SUM(BC55:BC58),2)</f>
        <v>0</v>
      </c>
      <c r="BD54" s="85">
        <f>ROUND(SUM(BD55:BD58),2)</f>
        <v>0</v>
      </c>
      <c r="BS54" s="86" t="s">
        <v>73</v>
      </c>
      <c r="BT54" s="86" t="s">
        <v>74</v>
      </c>
      <c r="BU54" s="87" t="s">
        <v>75</v>
      </c>
      <c r="BV54" s="86" t="s">
        <v>76</v>
      </c>
      <c r="BW54" s="86" t="s">
        <v>5</v>
      </c>
      <c r="BX54" s="86" t="s">
        <v>77</v>
      </c>
      <c r="CL54" s="86" t="s">
        <v>19</v>
      </c>
    </row>
    <row r="55" spans="1:91" s="7" customFormat="1" ht="16.5" customHeight="1" x14ac:dyDescent="0.2">
      <c r="A55" s="88" t="s">
        <v>78</v>
      </c>
      <c r="B55" s="89"/>
      <c r="C55" s="90"/>
      <c r="D55" s="357" t="s">
        <v>79</v>
      </c>
      <c r="E55" s="357"/>
      <c r="F55" s="357"/>
      <c r="G55" s="357"/>
      <c r="H55" s="357"/>
      <c r="I55" s="91"/>
      <c r="J55" s="357" t="s">
        <v>80</v>
      </c>
      <c r="K55" s="357"/>
      <c r="L55" s="357"/>
      <c r="M55" s="357"/>
      <c r="N55" s="357"/>
      <c r="O55" s="357"/>
      <c r="P55" s="357"/>
      <c r="Q55" s="357"/>
      <c r="R55" s="357"/>
      <c r="S55" s="357"/>
      <c r="T55" s="357"/>
      <c r="U55" s="357"/>
      <c r="V55" s="357"/>
      <c r="W55" s="357"/>
      <c r="X55" s="357"/>
      <c r="Y55" s="357"/>
      <c r="Z55" s="357"/>
      <c r="AA55" s="357"/>
      <c r="AB55" s="357"/>
      <c r="AC55" s="357"/>
      <c r="AD55" s="357"/>
      <c r="AE55" s="357"/>
      <c r="AF55" s="357"/>
      <c r="AG55" s="358">
        <f>'SO 01 - Most km 1,122'!J30</f>
        <v>0</v>
      </c>
      <c r="AH55" s="359"/>
      <c r="AI55" s="359"/>
      <c r="AJ55" s="359"/>
      <c r="AK55" s="359"/>
      <c r="AL55" s="359"/>
      <c r="AM55" s="359"/>
      <c r="AN55" s="358">
        <f>SUM(AG55,AT55)</f>
        <v>0</v>
      </c>
      <c r="AO55" s="359"/>
      <c r="AP55" s="359"/>
      <c r="AQ55" s="92" t="s">
        <v>81</v>
      </c>
      <c r="AR55" s="93"/>
      <c r="AS55" s="94">
        <v>0</v>
      </c>
      <c r="AT55" s="95">
        <f>ROUND(SUM(AV55:AW55),2)</f>
        <v>0</v>
      </c>
      <c r="AU55" s="96">
        <f>'SO 01 - Most km 1,122'!P92</f>
        <v>0</v>
      </c>
      <c r="AV55" s="95">
        <f>'SO 01 - Most km 1,122'!J33</f>
        <v>0</v>
      </c>
      <c r="AW55" s="95">
        <f>'SO 01 - Most km 1,122'!J34</f>
        <v>0</v>
      </c>
      <c r="AX55" s="95">
        <f>'SO 01 - Most km 1,122'!J35</f>
        <v>0</v>
      </c>
      <c r="AY55" s="95">
        <f>'SO 01 - Most km 1,122'!J36</f>
        <v>0</v>
      </c>
      <c r="AZ55" s="95">
        <f>'SO 01 - Most km 1,122'!F33</f>
        <v>0</v>
      </c>
      <c r="BA55" s="95">
        <f>'SO 01 - Most km 1,122'!F34</f>
        <v>0</v>
      </c>
      <c r="BB55" s="95">
        <f>'SO 01 - Most km 1,122'!F35</f>
        <v>0</v>
      </c>
      <c r="BC55" s="95">
        <f>'SO 01 - Most km 1,122'!F36</f>
        <v>0</v>
      </c>
      <c r="BD55" s="97">
        <f>'SO 01 - Most km 1,122'!F37</f>
        <v>0</v>
      </c>
      <c r="BT55" s="98" t="s">
        <v>82</v>
      </c>
      <c r="BV55" s="98" t="s">
        <v>76</v>
      </c>
      <c r="BW55" s="98" t="s">
        <v>83</v>
      </c>
      <c r="BX55" s="98" t="s">
        <v>5</v>
      </c>
      <c r="CL55" s="98" t="s">
        <v>19</v>
      </c>
      <c r="CM55" s="98" t="s">
        <v>84</v>
      </c>
    </row>
    <row r="56" spans="1:91" s="7" customFormat="1" ht="16.5" customHeight="1" x14ac:dyDescent="0.2">
      <c r="A56" s="88" t="s">
        <v>78</v>
      </c>
      <c r="B56" s="89"/>
      <c r="C56" s="90"/>
      <c r="D56" s="357" t="s">
        <v>85</v>
      </c>
      <c r="E56" s="357"/>
      <c r="F56" s="357"/>
      <c r="G56" s="357"/>
      <c r="H56" s="357"/>
      <c r="I56" s="91"/>
      <c r="J56" s="357" t="s">
        <v>86</v>
      </c>
      <c r="K56" s="357"/>
      <c r="L56" s="357"/>
      <c r="M56" s="357"/>
      <c r="N56" s="357"/>
      <c r="O56" s="357"/>
      <c r="P56" s="357"/>
      <c r="Q56" s="357"/>
      <c r="R56" s="357"/>
      <c r="S56" s="357"/>
      <c r="T56" s="357"/>
      <c r="U56" s="357"/>
      <c r="V56" s="357"/>
      <c r="W56" s="357"/>
      <c r="X56" s="357"/>
      <c r="Y56" s="357"/>
      <c r="Z56" s="357"/>
      <c r="AA56" s="357"/>
      <c r="AB56" s="357"/>
      <c r="AC56" s="357"/>
      <c r="AD56" s="357"/>
      <c r="AE56" s="357"/>
      <c r="AF56" s="357"/>
      <c r="AG56" s="358">
        <f>'PS 01 - Ochrana kabelů'!J30</f>
        <v>0</v>
      </c>
      <c r="AH56" s="359"/>
      <c r="AI56" s="359"/>
      <c r="AJ56" s="359"/>
      <c r="AK56" s="359"/>
      <c r="AL56" s="359"/>
      <c r="AM56" s="359"/>
      <c r="AN56" s="358">
        <f>SUM(AG56,AT56)</f>
        <v>0</v>
      </c>
      <c r="AO56" s="359"/>
      <c r="AP56" s="359"/>
      <c r="AQ56" s="92" t="s">
        <v>87</v>
      </c>
      <c r="AR56" s="93"/>
      <c r="AS56" s="94">
        <v>0</v>
      </c>
      <c r="AT56" s="95">
        <f>ROUND(SUM(AV56:AW56),2)</f>
        <v>0</v>
      </c>
      <c r="AU56" s="96">
        <f>'PS 01 - Ochrana kabelů'!P80</f>
        <v>0</v>
      </c>
      <c r="AV56" s="95">
        <f>'PS 01 - Ochrana kabelů'!J33</f>
        <v>0</v>
      </c>
      <c r="AW56" s="95">
        <f>'PS 01 - Ochrana kabelů'!J34</f>
        <v>0</v>
      </c>
      <c r="AX56" s="95">
        <f>'PS 01 - Ochrana kabelů'!J35</f>
        <v>0</v>
      </c>
      <c r="AY56" s="95">
        <f>'PS 01 - Ochrana kabelů'!J36</f>
        <v>0</v>
      </c>
      <c r="AZ56" s="95">
        <f>'PS 01 - Ochrana kabelů'!F33</f>
        <v>0</v>
      </c>
      <c r="BA56" s="95">
        <f>'PS 01 - Ochrana kabelů'!F34</f>
        <v>0</v>
      </c>
      <c r="BB56" s="95">
        <f>'PS 01 - Ochrana kabelů'!F35</f>
        <v>0</v>
      </c>
      <c r="BC56" s="95">
        <f>'PS 01 - Ochrana kabelů'!F36</f>
        <v>0</v>
      </c>
      <c r="BD56" s="97">
        <f>'PS 01 - Ochrana kabelů'!F37</f>
        <v>0</v>
      </c>
      <c r="BT56" s="98" t="s">
        <v>82</v>
      </c>
      <c r="BV56" s="98" t="s">
        <v>76</v>
      </c>
      <c r="BW56" s="98" t="s">
        <v>88</v>
      </c>
      <c r="BX56" s="98" t="s">
        <v>5</v>
      </c>
      <c r="CL56" s="98" t="s">
        <v>19</v>
      </c>
      <c r="CM56" s="98" t="s">
        <v>84</v>
      </c>
    </row>
    <row r="57" spans="1:91" s="7" customFormat="1" ht="16.5" customHeight="1" x14ac:dyDescent="0.2">
      <c r="A57" s="88" t="s">
        <v>78</v>
      </c>
      <c r="B57" s="89"/>
      <c r="C57" s="90"/>
      <c r="D57" s="357" t="s">
        <v>89</v>
      </c>
      <c r="E57" s="357"/>
      <c r="F57" s="357"/>
      <c r="G57" s="357"/>
      <c r="H57" s="357"/>
      <c r="I57" s="91"/>
      <c r="J57" s="357" t="s">
        <v>90</v>
      </c>
      <c r="K57" s="357"/>
      <c r="L57" s="357"/>
      <c r="M57" s="357"/>
      <c r="N57" s="357"/>
      <c r="O57" s="357"/>
      <c r="P57" s="357"/>
      <c r="Q57" s="357"/>
      <c r="R57" s="357"/>
      <c r="S57" s="357"/>
      <c r="T57" s="357"/>
      <c r="U57" s="357"/>
      <c r="V57" s="357"/>
      <c r="W57" s="357"/>
      <c r="X57" s="357"/>
      <c r="Y57" s="357"/>
      <c r="Z57" s="357"/>
      <c r="AA57" s="357"/>
      <c r="AB57" s="357"/>
      <c r="AC57" s="357"/>
      <c r="AD57" s="357"/>
      <c r="AE57" s="357"/>
      <c r="AF57" s="357"/>
      <c r="AG57" s="358">
        <f>'SO 02 - Železniční svršek'!J30</f>
        <v>0</v>
      </c>
      <c r="AH57" s="359"/>
      <c r="AI57" s="359"/>
      <c r="AJ57" s="359"/>
      <c r="AK57" s="359"/>
      <c r="AL57" s="359"/>
      <c r="AM57" s="359"/>
      <c r="AN57" s="358">
        <f>SUM(AG57,AT57)</f>
        <v>0</v>
      </c>
      <c r="AO57" s="359"/>
      <c r="AP57" s="359"/>
      <c r="AQ57" s="92" t="s">
        <v>81</v>
      </c>
      <c r="AR57" s="93"/>
      <c r="AS57" s="94">
        <v>0</v>
      </c>
      <c r="AT57" s="95">
        <f>ROUND(SUM(AV57:AW57),2)</f>
        <v>0</v>
      </c>
      <c r="AU57" s="96">
        <f>'SO 02 - Železniční svršek'!P83</f>
        <v>0</v>
      </c>
      <c r="AV57" s="95">
        <f>'SO 02 - Železniční svršek'!J33</f>
        <v>0</v>
      </c>
      <c r="AW57" s="95">
        <f>'SO 02 - Železniční svršek'!J34</f>
        <v>0</v>
      </c>
      <c r="AX57" s="95">
        <f>'SO 02 - Železniční svršek'!J35</f>
        <v>0</v>
      </c>
      <c r="AY57" s="95">
        <f>'SO 02 - Železniční svršek'!J36</f>
        <v>0</v>
      </c>
      <c r="AZ57" s="95">
        <f>'SO 02 - Železniční svršek'!F33</f>
        <v>0</v>
      </c>
      <c r="BA57" s="95">
        <f>'SO 02 - Železniční svršek'!F34</f>
        <v>0</v>
      </c>
      <c r="BB57" s="95">
        <f>'SO 02 - Železniční svršek'!F35</f>
        <v>0</v>
      </c>
      <c r="BC57" s="95">
        <f>'SO 02 - Železniční svršek'!F36</f>
        <v>0</v>
      </c>
      <c r="BD57" s="97">
        <f>'SO 02 - Železniční svršek'!F37</f>
        <v>0</v>
      </c>
      <c r="BT57" s="98" t="s">
        <v>82</v>
      </c>
      <c r="BV57" s="98" t="s">
        <v>76</v>
      </c>
      <c r="BW57" s="98" t="s">
        <v>91</v>
      </c>
      <c r="BX57" s="98" t="s">
        <v>5</v>
      </c>
      <c r="CL57" s="98" t="s">
        <v>19</v>
      </c>
      <c r="CM57" s="98" t="s">
        <v>84</v>
      </c>
    </row>
    <row r="58" spans="1:91" s="7" customFormat="1" ht="24.75" customHeight="1" x14ac:dyDescent="0.2">
      <c r="A58" s="88" t="s">
        <v>78</v>
      </c>
      <c r="B58" s="89"/>
      <c r="C58" s="90"/>
      <c r="D58" s="357" t="s">
        <v>92</v>
      </c>
      <c r="E58" s="357"/>
      <c r="F58" s="357"/>
      <c r="G58" s="357"/>
      <c r="H58" s="357"/>
      <c r="I58" s="91"/>
      <c r="J58" s="357" t="s">
        <v>93</v>
      </c>
      <c r="K58" s="357"/>
      <c r="L58" s="357"/>
      <c r="M58" s="357"/>
      <c r="N58" s="357"/>
      <c r="O58" s="357"/>
      <c r="P58" s="357"/>
      <c r="Q58" s="357"/>
      <c r="R58" s="357"/>
      <c r="S58" s="357"/>
      <c r="T58" s="357"/>
      <c r="U58" s="357"/>
      <c r="V58" s="357"/>
      <c r="W58" s="357"/>
      <c r="X58" s="357"/>
      <c r="Y58" s="357"/>
      <c r="Z58" s="357"/>
      <c r="AA58" s="357"/>
      <c r="AB58" s="357"/>
      <c r="AC58" s="357"/>
      <c r="AD58" s="357"/>
      <c r="AE58" s="357"/>
      <c r="AF58" s="357"/>
      <c r="AG58" s="358">
        <f>'VRN a VON - VRN a VON pro...'!J30</f>
        <v>0</v>
      </c>
      <c r="AH58" s="359"/>
      <c r="AI58" s="359"/>
      <c r="AJ58" s="359"/>
      <c r="AK58" s="359"/>
      <c r="AL58" s="359"/>
      <c r="AM58" s="359"/>
      <c r="AN58" s="358">
        <f>SUM(AG58,AT58)</f>
        <v>0</v>
      </c>
      <c r="AO58" s="359"/>
      <c r="AP58" s="359"/>
      <c r="AQ58" s="92" t="s">
        <v>81</v>
      </c>
      <c r="AR58" s="93"/>
      <c r="AS58" s="99">
        <v>0</v>
      </c>
      <c r="AT58" s="100">
        <f>ROUND(SUM(AV58:AW58),2)</f>
        <v>0</v>
      </c>
      <c r="AU58" s="101">
        <f>'VRN a VON - VRN a VON pro...'!P86</f>
        <v>0</v>
      </c>
      <c r="AV58" s="100">
        <f>'VRN a VON - VRN a VON pro...'!J33</f>
        <v>0</v>
      </c>
      <c r="AW58" s="100">
        <f>'VRN a VON - VRN a VON pro...'!J34</f>
        <v>0</v>
      </c>
      <c r="AX58" s="100">
        <f>'VRN a VON - VRN a VON pro...'!J35</f>
        <v>0</v>
      </c>
      <c r="AY58" s="100">
        <f>'VRN a VON - VRN a VON pro...'!J36</f>
        <v>0</v>
      </c>
      <c r="AZ58" s="100">
        <f>'VRN a VON - VRN a VON pro...'!F33</f>
        <v>0</v>
      </c>
      <c r="BA58" s="100">
        <f>'VRN a VON - VRN a VON pro...'!F34</f>
        <v>0</v>
      </c>
      <c r="BB58" s="100">
        <f>'VRN a VON - VRN a VON pro...'!F35</f>
        <v>0</v>
      </c>
      <c r="BC58" s="100">
        <f>'VRN a VON - VRN a VON pro...'!F36</f>
        <v>0</v>
      </c>
      <c r="BD58" s="102">
        <f>'VRN a VON - VRN a VON pro...'!F37</f>
        <v>0</v>
      </c>
      <c r="BT58" s="98" t="s">
        <v>82</v>
      </c>
      <c r="BV58" s="98" t="s">
        <v>76</v>
      </c>
      <c r="BW58" s="98" t="s">
        <v>94</v>
      </c>
      <c r="BX58" s="98" t="s">
        <v>5</v>
      </c>
      <c r="CL58" s="98" t="s">
        <v>19</v>
      </c>
      <c r="CM58" s="98" t="s">
        <v>84</v>
      </c>
    </row>
    <row r="59" spans="1:91" s="2" customFormat="1" ht="30" customHeight="1" x14ac:dyDescent="0.2">
      <c r="A59" s="36"/>
      <c r="B59" s="37"/>
      <c r="C59" s="38"/>
      <c r="D59" s="38"/>
      <c r="E59" s="38"/>
      <c r="F59" s="38"/>
      <c r="G59" s="38"/>
      <c r="H59" s="38"/>
      <c r="I59" s="38"/>
      <c r="J59" s="38"/>
      <c r="K59" s="38"/>
      <c r="L59" s="38"/>
      <c r="M59" s="38"/>
      <c r="N59" s="38"/>
      <c r="O59" s="38"/>
      <c r="P59" s="38"/>
      <c r="Q59" s="38"/>
      <c r="R59" s="38"/>
      <c r="S59" s="38"/>
      <c r="T59" s="38"/>
      <c r="U59" s="38"/>
      <c r="V59" s="38"/>
      <c r="W59" s="38"/>
      <c r="X59" s="38"/>
      <c r="Y59" s="38"/>
      <c r="Z59" s="38"/>
      <c r="AA59" s="38"/>
      <c r="AB59" s="38"/>
      <c r="AC59" s="38"/>
      <c r="AD59" s="38"/>
      <c r="AE59" s="38"/>
      <c r="AF59" s="38"/>
      <c r="AG59" s="38"/>
      <c r="AH59" s="38"/>
      <c r="AI59" s="38"/>
      <c r="AJ59" s="38"/>
      <c r="AK59" s="38"/>
      <c r="AL59" s="38"/>
      <c r="AM59" s="38"/>
      <c r="AN59" s="38"/>
      <c r="AO59" s="38"/>
      <c r="AP59" s="38"/>
      <c r="AQ59" s="38"/>
      <c r="AR59" s="41"/>
      <c r="AS59" s="36"/>
      <c r="AT59" s="36"/>
      <c r="AU59" s="36"/>
      <c r="AV59" s="36"/>
      <c r="AW59" s="36"/>
      <c r="AX59" s="36"/>
      <c r="AY59" s="36"/>
      <c r="AZ59" s="36"/>
      <c r="BA59" s="36"/>
      <c r="BB59" s="36"/>
      <c r="BC59" s="36"/>
      <c r="BD59" s="36"/>
      <c r="BE59" s="36"/>
    </row>
    <row r="60" spans="1:91" s="2" customFormat="1" ht="6.95" customHeight="1" x14ac:dyDescent="0.2">
      <c r="A60" s="36"/>
      <c r="B60" s="49"/>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41"/>
      <c r="AS60" s="36"/>
      <c r="AT60" s="36"/>
      <c r="AU60" s="36"/>
      <c r="AV60" s="36"/>
      <c r="AW60" s="36"/>
      <c r="AX60" s="36"/>
      <c r="AY60" s="36"/>
      <c r="AZ60" s="36"/>
      <c r="BA60" s="36"/>
      <c r="BB60" s="36"/>
      <c r="BC60" s="36"/>
      <c r="BD60" s="36"/>
      <c r="BE60" s="36"/>
    </row>
  </sheetData>
  <sheetProtection algorithmName="SHA-512" hashValue="xvi6E1y+YrUXpD7Z5g2DGHzA416H3VrTqO2uk+KmWPik5OQ4Ze9g4Bq2L07RwauLVSrnjhpDW9YpWjkPHYCnIg==" saltValue="hFpzbXTfrrwVJkQ2yuW6zPpkE6QWUpSsXJh36R77ESWHbB+78cBzEwPXo3Rrj3DQpiBpUCwEOoTFrc7XLcNMDg==" spinCount="100000" sheet="1" objects="1" scenarios="1" formatColumns="0" formatRows="0"/>
  <mergeCells count="54">
    <mergeCell ref="AR2:BE2"/>
    <mergeCell ref="AK33:AO33"/>
    <mergeCell ref="L33:P33"/>
    <mergeCell ref="W33:AE33"/>
    <mergeCell ref="AK35:AO35"/>
    <mergeCell ref="X35:AB35"/>
    <mergeCell ref="W31:AE31"/>
    <mergeCell ref="AK31:AO31"/>
    <mergeCell ref="AK32:AO32"/>
    <mergeCell ref="L32:P32"/>
    <mergeCell ref="W32:AE32"/>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AN58:AP58"/>
    <mergeCell ref="AG58:AM58"/>
    <mergeCell ref="D58:H58"/>
    <mergeCell ref="J58:AF58"/>
    <mergeCell ref="AG54:AM54"/>
    <mergeCell ref="AN54:AP54"/>
    <mergeCell ref="J56:AF56"/>
    <mergeCell ref="D56:H56"/>
    <mergeCell ref="AG56:AM56"/>
    <mergeCell ref="AN56:AP56"/>
    <mergeCell ref="AN57:AP57"/>
    <mergeCell ref="D57:H57"/>
    <mergeCell ref="J57:AF57"/>
    <mergeCell ref="AG57:AM57"/>
    <mergeCell ref="C52:G52"/>
    <mergeCell ref="AG52:AM52"/>
    <mergeCell ref="I52:AF52"/>
    <mergeCell ref="AN52:AP52"/>
    <mergeCell ref="D55:H55"/>
    <mergeCell ref="AG55:AM55"/>
    <mergeCell ref="J55:AF55"/>
    <mergeCell ref="AN55:AP55"/>
    <mergeCell ref="L45:AO45"/>
    <mergeCell ref="AM47:AN47"/>
    <mergeCell ref="AM49:AP49"/>
    <mergeCell ref="AS49:AT51"/>
    <mergeCell ref="AM50:AP50"/>
  </mergeCells>
  <hyperlinks>
    <hyperlink ref="A55" location="'SO 01 - Most km 1,122'!C2" display="/"/>
    <hyperlink ref="A56" location="'PS 01 - Ochrana kabelů'!C2" display="/"/>
    <hyperlink ref="A57" location="'SO 02 - Železniční svršek'!C2" display="/"/>
    <hyperlink ref="A58" location="'VRN a VON - VRN a VON pro...'!C2" display="/"/>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712"/>
  <sheetViews>
    <sheetView showGridLines="0" workbookViewId="0"/>
  </sheetViews>
  <sheetFormatPr defaultRowHeight="12.75" x14ac:dyDescent="0.2"/>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x14ac:dyDescent="0.2">
      <c r="L2" s="381"/>
      <c r="M2" s="381"/>
      <c r="N2" s="381"/>
      <c r="O2" s="381"/>
      <c r="P2" s="381"/>
      <c r="Q2" s="381"/>
      <c r="R2" s="381"/>
      <c r="S2" s="381"/>
      <c r="T2" s="381"/>
      <c r="U2" s="381"/>
      <c r="V2" s="381"/>
      <c r="AT2" s="19" t="s">
        <v>83</v>
      </c>
    </row>
    <row r="3" spans="1:46" s="1" customFormat="1" ht="6.95" customHeight="1" x14ac:dyDescent="0.2">
      <c r="B3" s="103"/>
      <c r="C3" s="104"/>
      <c r="D3" s="104"/>
      <c r="E3" s="104"/>
      <c r="F3" s="104"/>
      <c r="G3" s="104"/>
      <c r="H3" s="104"/>
      <c r="I3" s="104"/>
      <c r="J3" s="104"/>
      <c r="K3" s="104"/>
      <c r="L3" s="22"/>
      <c r="AT3" s="19" t="s">
        <v>84</v>
      </c>
    </row>
    <row r="4" spans="1:46" s="1" customFormat="1" ht="24.95" customHeight="1" x14ac:dyDescent="0.2">
      <c r="B4" s="22"/>
      <c r="D4" s="105" t="s">
        <v>95</v>
      </c>
      <c r="L4" s="22"/>
      <c r="M4" s="106" t="s">
        <v>10</v>
      </c>
      <c r="AT4" s="19" t="s">
        <v>4</v>
      </c>
    </row>
    <row r="5" spans="1:46" s="1" customFormat="1" ht="6.95" customHeight="1" x14ac:dyDescent="0.2">
      <c r="B5" s="22"/>
      <c r="L5" s="22"/>
    </row>
    <row r="6" spans="1:46" s="1" customFormat="1" ht="12" customHeight="1" x14ac:dyDescent="0.2">
      <c r="B6" s="22"/>
      <c r="D6" s="107" t="s">
        <v>16</v>
      </c>
      <c r="L6" s="22"/>
    </row>
    <row r="7" spans="1:46" s="1" customFormat="1" ht="16.5" customHeight="1" x14ac:dyDescent="0.2">
      <c r="B7" s="22"/>
      <c r="E7" s="382" t="str">
        <f>'Rekapitulace zakázky'!K6</f>
        <v>Oprava mostu v km 1,122 na trati Hanušovice - Mikulovice</v>
      </c>
      <c r="F7" s="383"/>
      <c r="G7" s="383"/>
      <c r="H7" s="383"/>
      <c r="L7" s="22"/>
    </row>
    <row r="8" spans="1:46" s="2" customFormat="1" ht="12" customHeight="1" x14ac:dyDescent="0.2">
      <c r="A8" s="36"/>
      <c r="B8" s="41"/>
      <c r="C8" s="36"/>
      <c r="D8" s="107" t="s">
        <v>96</v>
      </c>
      <c r="E8" s="36"/>
      <c r="F8" s="36"/>
      <c r="G8" s="36"/>
      <c r="H8" s="36"/>
      <c r="I8" s="36"/>
      <c r="J8" s="36"/>
      <c r="K8" s="36"/>
      <c r="L8" s="108"/>
      <c r="S8" s="36"/>
      <c r="T8" s="36"/>
      <c r="U8" s="36"/>
      <c r="V8" s="36"/>
      <c r="W8" s="36"/>
      <c r="X8" s="36"/>
      <c r="Y8" s="36"/>
      <c r="Z8" s="36"/>
      <c r="AA8" s="36"/>
      <c r="AB8" s="36"/>
      <c r="AC8" s="36"/>
      <c r="AD8" s="36"/>
      <c r="AE8" s="36"/>
    </row>
    <row r="9" spans="1:46" s="2" customFormat="1" ht="16.5" customHeight="1" x14ac:dyDescent="0.2">
      <c r="A9" s="36"/>
      <c r="B9" s="41"/>
      <c r="C9" s="36"/>
      <c r="D9" s="36"/>
      <c r="E9" s="384" t="s">
        <v>97</v>
      </c>
      <c r="F9" s="385"/>
      <c r="G9" s="385"/>
      <c r="H9" s="385"/>
      <c r="I9" s="36"/>
      <c r="J9" s="36"/>
      <c r="K9" s="36"/>
      <c r="L9" s="108"/>
      <c r="S9" s="36"/>
      <c r="T9" s="36"/>
      <c r="U9" s="36"/>
      <c r="V9" s="36"/>
      <c r="W9" s="36"/>
      <c r="X9" s="36"/>
      <c r="Y9" s="36"/>
      <c r="Z9" s="36"/>
      <c r="AA9" s="36"/>
      <c r="AB9" s="36"/>
      <c r="AC9" s="36"/>
      <c r="AD9" s="36"/>
      <c r="AE9" s="36"/>
    </row>
    <row r="10" spans="1:46" s="2" customFormat="1" ht="11.25" x14ac:dyDescent="0.2">
      <c r="A10" s="36"/>
      <c r="B10" s="41"/>
      <c r="C10" s="36"/>
      <c r="D10" s="36"/>
      <c r="E10" s="36"/>
      <c r="F10" s="36"/>
      <c r="G10" s="36"/>
      <c r="H10" s="36"/>
      <c r="I10" s="36"/>
      <c r="J10" s="36"/>
      <c r="K10" s="36"/>
      <c r="L10" s="108"/>
      <c r="S10" s="36"/>
      <c r="T10" s="36"/>
      <c r="U10" s="36"/>
      <c r="V10" s="36"/>
      <c r="W10" s="36"/>
      <c r="X10" s="36"/>
      <c r="Y10" s="36"/>
      <c r="Z10" s="36"/>
      <c r="AA10" s="36"/>
      <c r="AB10" s="36"/>
      <c r="AC10" s="36"/>
      <c r="AD10" s="36"/>
      <c r="AE10" s="36"/>
    </row>
    <row r="11" spans="1:46" s="2" customFormat="1" ht="12" customHeight="1" x14ac:dyDescent="0.2">
      <c r="A11" s="36"/>
      <c r="B11" s="41"/>
      <c r="C11" s="36"/>
      <c r="D11" s="107" t="s">
        <v>18</v>
      </c>
      <c r="E11" s="36"/>
      <c r="F11" s="109" t="s">
        <v>19</v>
      </c>
      <c r="G11" s="36"/>
      <c r="H11" s="36"/>
      <c r="I11" s="107" t="s">
        <v>20</v>
      </c>
      <c r="J11" s="109" t="s">
        <v>19</v>
      </c>
      <c r="K11" s="36"/>
      <c r="L11" s="108"/>
      <c r="S11" s="36"/>
      <c r="T11" s="36"/>
      <c r="U11" s="36"/>
      <c r="V11" s="36"/>
      <c r="W11" s="36"/>
      <c r="X11" s="36"/>
      <c r="Y11" s="36"/>
      <c r="Z11" s="36"/>
      <c r="AA11" s="36"/>
      <c r="AB11" s="36"/>
      <c r="AC11" s="36"/>
      <c r="AD11" s="36"/>
      <c r="AE11" s="36"/>
    </row>
    <row r="12" spans="1:46" s="2" customFormat="1" ht="12" customHeight="1" x14ac:dyDescent="0.2">
      <c r="A12" s="36"/>
      <c r="B12" s="41"/>
      <c r="C12" s="36"/>
      <c r="D12" s="107" t="s">
        <v>21</v>
      </c>
      <c r="E12" s="36"/>
      <c r="F12" s="109" t="s">
        <v>22</v>
      </c>
      <c r="G12" s="36"/>
      <c r="H12" s="36"/>
      <c r="I12" s="107" t="s">
        <v>23</v>
      </c>
      <c r="J12" s="110" t="str">
        <f>'Rekapitulace zakázky'!AN8</f>
        <v>3. 2. 2022</v>
      </c>
      <c r="K12" s="36"/>
      <c r="L12" s="108"/>
      <c r="S12" s="36"/>
      <c r="T12" s="36"/>
      <c r="U12" s="36"/>
      <c r="V12" s="36"/>
      <c r="W12" s="36"/>
      <c r="X12" s="36"/>
      <c r="Y12" s="36"/>
      <c r="Z12" s="36"/>
      <c r="AA12" s="36"/>
      <c r="AB12" s="36"/>
      <c r="AC12" s="36"/>
      <c r="AD12" s="36"/>
      <c r="AE12" s="36"/>
    </row>
    <row r="13" spans="1:46" s="2" customFormat="1" ht="10.9" customHeight="1" x14ac:dyDescent="0.2">
      <c r="A13" s="36"/>
      <c r="B13" s="41"/>
      <c r="C13" s="36"/>
      <c r="D13" s="36"/>
      <c r="E13" s="36"/>
      <c r="F13" s="36"/>
      <c r="G13" s="36"/>
      <c r="H13" s="36"/>
      <c r="I13" s="36"/>
      <c r="J13" s="36"/>
      <c r="K13" s="36"/>
      <c r="L13" s="108"/>
      <c r="S13" s="36"/>
      <c r="T13" s="36"/>
      <c r="U13" s="36"/>
      <c r="V13" s="36"/>
      <c r="W13" s="36"/>
      <c r="X13" s="36"/>
      <c r="Y13" s="36"/>
      <c r="Z13" s="36"/>
      <c r="AA13" s="36"/>
      <c r="AB13" s="36"/>
      <c r="AC13" s="36"/>
      <c r="AD13" s="36"/>
      <c r="AE13" s="36"/>
    </row>
    <row r="14" spans="1:46" s="2" customFormat="1" ht="12" customHeight="1" x14ac:dyDescent="0.2">
      <c r="A14" s="36"/>
      <c r="B14" s="41"/>
      <c r="C14" s="36"/>
      <c r="D14" s="107" t="s">
        <v>25</v>
      </c>
      <c r="E14" s="36"/>
      <c r="F14" s="36"/>
      <c r="G14" s="36"/>
      <c r="H14" s="36"/>
      <c r="I14" s="107" t="s">
        <v>26</v>
      </c>
      <c r="J14" s="109" t="s">
        <v>27</v>
      </c>
      <c r="K14" s="36"/>
      <c r="L14" s="108"/>
      <c r="S14" s="36"/>
      <c r="T14" s="36"/>
      <c r="U14" s="36"/>
      <c r="V14" s="36"/>
      <c r="W14" s="36"/>
      <c r="X14" s="36"/>
      <c r="Y14" s="36"/>
      <c r="Z14" s="36"/>
      <c r="AA14" s="36"/>
      <c r="AB14" s="36"/>
      <c r="AC14" s="36"/>
      <c r="AD14" s="36"/>
      <c r="AE14" s="36"/>
    </row>
    <row r="15" spans="1:46" s="2" customFormat="1" ht="18" customHeight="1" x14ac:dyDescent="0.2">
      <c r="A15" s="36"/>
      <c r="B15" s="41"/>
      <c r="C15" s="36"/>
      <c r="D15" s="36"/>
      <c r="E15" s="109" t="s">
        <v>28</v>
      </c>
      <c r="F15" s="36"/>
      <c r="G15" s="36"/>
      <c r="H15" s="36"/>
      <c r="I15" s="107" t="s">
        <v>29</v>
      </c>
      <c r="J15" s="109" t="s">
        <v>30</v>
      </c>
      <c r="K15" s="36"/>
      <c r="L15" s="108"/>
      <c r="S15" s="36"/>
      <c r="T15" s="36"/>
      <c r="U15" s="36"/>
      <c r="V15" s="36"/>
      <c r="W15" s="36"/>
      <c r="X15" s="36"/>
      <c r="Y15" s="36"/>
      <c r="Z15" s="36"/>
      <c r="AA15" s="36"/>
      <c r="AB15" s="36"/>
      <c r="AC15" s="36"/>
      <c r="AD15" s="36"/>
      <c r="AE15" s="36"/>
    </row>
    <row r="16" spans="1:46" s="2" customFormat="1" ht="6.95" customHeight="1" x14ac:dyDescent="0.2">
      <c r="A16" s="36"/>
      <c r="B16" s="41"/>
      <c r="C16" s="36"/>
      <c r="D16" s="36"/>
      <c r="E16" s="36"/>
      <c r="F16" s="36"/>
      <c r="G16" s="36"/>
      <c r="H16" s="36"/>
      <c r="I16" s="36"/>
      <c r="J16" s="36"/>
      <c r="K16" s="36"/>
      <c r="L16" s="108"/>
      <c r="S16" s="36"/>
      <c r="T16" s="36"/>
      <c r="U16" s="36"/>
      <c r="V16" s="36"/>
      <c r="W16" s="36"/>
      <c r="X16" s="36"/>
      <c r="Y16" s="36"/>
      <c r="Z16" s="36"/>
      <c r="AA16" s="36"/>
      <c r="AB16" s="36"/>
      <c r="AC16" s="36"/>
      <c r="AD16" s="36"/>
      <c r="AE16" s="36"/>
    </row>
    <row r="17" spans="1:31" s="2" customFormat="1" ht="12" customHeight="1" x14ac:dyDescent="0.2">
      <c r="A17" s="36"/>
      <c r="B17" s="41"/>
      <c r="C17" s="36"/>
      <c r="D17" s="107" t="s">
        <v>31</v>
      </c>
      <c r="E17" s="36"/>
      <c r="F17" s="36"/>
      <c r="G17" s="36"/>
      <c r="H17" s="36"/>
      <c r="I17" s="107" t="s">
        <v>26</v>
      </c>
      <c r="J17" s="32" t="str">
        <f>'Rekapitulace zakázky'!AN13</f>
        <v>Vyplň údaj</v>
      </c>
      <c r="K17" s="36"/>
      <c r="L17" s="108"/>
      <c r="S17" s="36"/>
      <c r="T17" s="36"/>
      <c r="U17" s="36"/>
      <c r="V17" s="36"/>
      <c r="W17" s="36"/>
      <c r="X17" s="36"/>
      <c r="Y17" s="36"/>
      <c r="Z17" s="36"/>
      <c r="AA17" s="36"/>
      <c r="AB17" s="36"/>
      <c r="AC17" s="36"/>
      <c r="AD17" s="36"/>
      <c r="AE17" s="36"/>
    </row>
    <row r="18" spans="1:31" s="2" customFormat="1" ht="18" customHeight="1" x14ac:dyDescent="0.2">
      <c r="A18" s="36"/>
      <c r="B18" s="41"/>
      <c r="C18" s="36"/>
      <c r="D18" s="36"/>
      <c r="E18" s="386" t="str">
        <f>'Rekapitulace zakázky'!E14</f>
        <v>Vyplň údaj</v>
      </c>
      <c r="F18" s="387"/>
      <c r="G18" s="387"/>
      <c r="H18" s="387"/>
      <c r="I18" s="107" t="s">
        <v>29</v>
      </c>
      <c r="J18" s="32" t="str">
        <f>'Rekapitulace zakázky'!AN14</f>
        <v>Vyplň údaj</v>
      </c>
      <c r="K18" s="36"/>
      <c r="L18" s="108"/>
      <c r="S18" s="36"/>
      <c r="T18" s="36"/>
      <c r="U18" s="36"/>
      <c r="V18" s="36"/>
      <c r="W18" s="36"/>
      <c r="X18" s="36"/>
      <c r="Y18" s="36"/>
      <c r="Z18" s="36"/>
      <c r="AA18" s="36"/>
      <c r="AB18" s="36"/>
      <c r="AC18" s="36"/>
      <c r="AD18" s="36"/>
      <c r="AE18" s="36"/>
    </row>
    <row r="19" spans="1:31" s="2" customFormat="1" ht="6.95" customHeight="1" x14ac:dyDescent="0.2">
      <c r="A19" s="36"/>
      <c r="B19" s="41"/>
      <c r="C19" s="36"/>
      <c r="D19" s="36"/>
      <c r="E19" s="36"/>
      <c r="F19" s="36"/>
      <c r="G19" s="36"/>
      <c r="H19" s="36"/>
      <c r="I19" s="36"/>
      <c r="J19" s="36"/>
      <c r="K19" s="36"/>
      <c r="L19" s="108"/>
      <c r="S19" s="36"/>
      <c r="T19" s="36"/>
      <c r="U19" s="36"/>
      <c r="V19" s="36"/>
      <c r="W19" s="36"/>
      <c r="X19" s="36"/>
      <c r="Y19" s="36"/>
      <c r="Z19" s="36"/>
      <c r="AA19" s="36"/>
      <c r="AB19" s="36"/>
      <c r="AC19" s="36"/>
      <c r="AD19" s="36"/>
      <c r="AE19" s="36"/>
    </row>
    <row r="20" spans="1:31" s="2" customFormat="1" ht="12" customHeight="1" x14ac:dyDescent="0.2">
      <c r="A20" s="36"/>
      <c r="B20" s="41"/>
      <c r="C20" s="36"/>
      <c r="D20" s="107" t="s">
        <v>33</v>
      </c>
      <c r="E20" s="36"/>
      <c r="F20" s="36"/>
      <c r="G20" s="36"/>
      <c r="H20" s="36"/>
      <c r="I20" s="107" t="s">
        <v>26</v>
      </c>
      <c r="J20" s="109" t="str">
        <f>IF('Rekapitulace zakázky'!AN16="","",'Rekapitulace zakázky'!AN16)</f>
        <v/>
      </c>
      <c r="K20" s="36"/>
      <c r="L20" s="108"/>
      <c r="S20" s="36"/>
      <c r="T20" s="36"/>
      <c r="U20" s="36"/>
      <c r="V20" s="36"/>
      <c r="W20" s="36"/>
      <c r="X20" s="36"/>
      <c r="Y20" s="36"/>
      <c r="Z20" s="36"/>
      <c r="AA20" s="36"/>
      <c r="AB20" s="36"/>
      <c r="AC20" s="36"/>
      <c r="AD20" s="36"/>
      <c r="AE20" s="36"/>
    </row>
    <row r="21" spans="1:31" s="2" customFormat="1" ht="18" customHeight="1" x14ac:dyDescent="0.2">
      <c r="A21" s="36"/>
      <c r="B21" s="41"/>
      <c r="C21" s="36"/>
      <c r="D21" s="36"/>
      <c r="E21" s="109" t="str">
        <f>IF('Rekapitulace zakázky'!E17="","",'Rekapitulace zakázky'!E17)</f>
        <v xml:space="preserve"> </v>
      </c>
      <c r="F21" s="36"/>
      <c r="G21" s="36"/>
      <c r="H21" s="36"/>
      <c r="I21" s="107" t="s">
        <v>29</v>
      </c>
      <c r="J21" s="109" t="str">
        <f>IF('Rekapitulace zakázky'!AN17="","",'Rekapitulace zakázky'!AN17)</f>
        <v/>
      </c>
      <c r="K21" s="36"/>
      <c r="L21" s="108"/>
      <c r="S21" s="36"/>
      <c r="T21" s="36"/>
      <c r="U21" s="36"/>
      <c r="V21" s="36"/>
      <c r="W21" s="36"/>
      <c r="X21" s="36"/>
      <c r="Y21" s="36"/>
      <c r="Z21" s="36"/>
      <c r="AA21" s="36"/>
      <c r="AB21" s="36"/>
      <c r="AC21" s="36"/>
      <c r="AD21" s="36"/>
      <c r="AE21" s="36"/>
    </row>
    <row r="22" spans="1:31" s="2" customFormat="1" ht="6.95" customHeight="1" x14ac:dyDescent="0.2">
      <c r="A22" s="36"/>
      <c r="B22" s="41"/>
      <c r="C22" s="36"/>
      <c r="D22" s="36"/>
      <c r="E22" s="36"/>
      <c r="F22" s="36"/>
      <c r="G22" s="36"/>
      <c r="H22" s="36"/>
      <c r="I22" s="36"/>
      <c r="J22" s="36"/>
      <c r="K22" s="36"/>
      <c r="L22" s="108"/>
      <c r="S22" s="36"/>
      <c r="T22" s="36"/>
      <c r="U22" s="36"/>
      <c r="V22" s="36"/>
      <c r="W22" s="36"/>
      <c r="X22" s="36"/>
      <c r="Y22" s="36"/>
      <c r="Z22" s="36"/>
      <c r="AA22" s="36"/>
      <c r="AB22" s="36"/>
      <c r="AC22" s="36"/>
      <c r="AD22" s="36"/>
      <c r="AE22" s="36"/>
    </row>
    <row r="23" spans="1:31" s="2" customFormat="1" ht="12" customHeight="1" x14ac:dyDescent="0.2">
      <c r="A23" s="36"/>
      <c r="B23" s="41"/>
      <c r="C23" s="36"/>
      <c r="D23" s="107" t="s">
        <v>36</v>
      </c>
      <c r="E23" s="36"/>
      <c r="F23" s="36"/>
      <c r="G23" s="36"/>
      <c r="H23" s="36"/>
      <c r="I23" s="107" t="s">
        <v>26</v>
      </c>
      <c r="J23" s="109" t="s">
        <v>19</v>
      </c>
      <c r="K23" s="36"/>
      <c r="L23" s="108"/>
      <c r="S23" s="36"/>
      <c r="T23" s="36"/>
      <c r="U23" s="36"/>
      <c r="V23" s="36"/>
      <c r="W23" s="36"/>
      <c r="X23" s="36"/>
      <c r="Y23" s="36"/>
      <c r="Z23" s="36"/>
      <c r="AA23" s="36"/>
      <c r="AB23" s="36"/>
      <c r="AC23" s="36"/>
      <c r="AD23" s="36"/>
      <c r="AE23" s="36"/>
    </row>
    <row r="24" spans="1:31" s="2" customFormat="1" ht="18" customHeight="1" x14ac:dyDescent="0.2">
      <c r="A24" s="36"/>
      <c r="B24" s="41"/>
      <c r="C24" s="36"/>
      <c r="D24" s="36"/>
      <c r="E24" s="109" t="s">
        <v>37</v>
      </c>
      <c r="F24" s="36"/>
      <c r="G24" s="36"/>
      <c r="H24" s="36"/>
      <c r="I24" s="107" t="s">
        <v>29</v>
      </c>
      <c r="J24" s="109" t="s">
        <v>19</v>
      </c>
      <c r="K24" s="36"/>
      <c r="L24" s="108"/>
      <c r="S24" s="36"/>
      <c r="T24" s="36"/>
      <c r="U24" s="36"/>
      <c r="V24" s="36"/>
      <c r="W24" s="36"/>
      <c r="X24" s="36"/>
      <c r="Y24" s="36"/>
      <c r="Z24" s="36"/>
      <c r="AA24" s="36"/>
      <c r="AB24" s="36"/>
      <c r="AC24" s="36"/>
      <c r="AD24" s="36"/>
      <c r="AE24" s="36"/>
    </row>
    <row r="25" spans="1:31" s="2" customFormat="1" ht="6.95" customHeight="1" x14ac:dyDescent="0.2">
      <c r="A25" s="36"/>
      <c r="B25" s="41"/>
      <c r="C25" s="36"/>
      <c r="D25" s="36"/>
      <c r="E25" s="36"/>
      <c r="F25" s="36"/>
      <c r="G25" s="36"/>
      <c r="H25" s="36"/>
      <c r="I25" s="36"/>
      <c r="J25" s="36"/>
      <c r="K25" s="36"/>
      <c r="L25" s="108"/>
      <c r="S25" s="36"/>
      <c r="T25" s="36"/>
      <c r="U25" s="36"/>
      <c r="V25" s="36"/>
      <c r="W25" s="36"/>
      <c r="X25" s="36"/>
      <c r="Y25" s="36"/>
      <c r="Z25" s="36"/>
      <c r="AA25" s="36"/>
      <c r="AB25" s="36"/>
      <c r="AC25" s="36"/>
      <c r="AD25" s="36"/>
      <c r="AE25" s="36"/>
    </row>
    <row r="26" spans="1:31" s="2" customFormat="1" ht="12" customHeight="1" x14ac:dyDescent="0.2">
      <c r="A26" s="36"/>
      <c r="B26" s="41"/>
      <c r="C26" s="36"/>
      <c r="D26" s="107" t="s">
        <v>38</v>
      </c>
      <c r="E26" s="36"/>
      <c r="F26" s="36"/>
      <c r="G26" s="36"/>
      <c r="H26" s="36"/>
      <c r="I26" s="36"/>
      <c r="J26" s="36"/>
      <c r="K26" s="36"/>
      <c r="L26" s="108"/>
      <c r="S26" s="36"/>
      <c r="T26" s="36"/>
      <c r="U26" s="36"/>
      <c r="V26" s="36"/>
      <c r="W26" s="36"/>
      <c r="X26" s="36"/>
      <c r="Y26" s="36"/>
      <c r="Z26" s="36"/>
      <c r="AA26" s="36"/>
      <c r="AB26" s="36"/>
      <c r="AC26" s="36"/>
      <c r="AD26" s="36"/>
      <c r="AE26" s="36"/>
    </row>
    <row r="27" spans="1:31" s="8" customFormat="1" ht="16.5" customHeight="1" x14ac:dyDescent="0.2">
      <c r="A27" s="111"/>
      <c r="B27" s="112"/>
      <c r="C27" s="111"/>
      <c r="D27" s="111"/>
      <c r="E27" s="388" t="s">
        <v>19</v>
      </c>
      <c r="F27" s="388"/>
      <c r="G27" s="388"/>
      <c r="H27" s="388"/>
      <c r="I27" s="111"/>
      <c r="J27" s="111"/>
      <c r="K27" s="111"/>
      <c r="L27" s="113"/>
      <c r="S27" s="111"/>
      <c r="T27" s="111"/>
      <c r="U27" s="111"/>
      <c r="V27" s="111"/>
      <c r="W27" s="111"/>
      <c r="X27" s="111"/>
      <c r="Y27" s="111"/>
      <c r="Z27" s="111"/>
      <c r="AA27" s="111"/>
      <c r="AB27" s="111"/>
      <c r="AC27" s="111"/>
      <c r="AD27" s="111"/>
      <c r="AE27" s="111"/>
    </row>
    <row r="28" spans="1:31" s="2" customFormat="1" ht="6.95" customHeight="1" x14ac:dyDescent="0.2">
      <c r="A28" s="36"/>
      <c r="B28" s="41"/>
      <c r="C28" s="36"/>
      <c r="D28" s="36"/>
      <c r="E28" s="36"/>
      <c r="F28" s="36"/>
      <c r="G28" s="36"/>
      <c r="H28" s="36"/>
      <c r="I28" s="36"/>
      <c r="J28" s="36"/>
      <c r="K28" s="36"/>
      <c r="L28" s="108"/>
      <c r="S28" s="36"/>
      <c r="T28" s="36"/>
      <c r="U28" s="36"/>
      <c r="V28" s="36"/>
      <c r="W28" s="36"/>
      <c r="X28" s="36"/>
      <c r="Y28" s="36"/>
      <c r="Z28" s="36"/>
      <c r="AA28" s="36"/>
      <c r="AB28" s="36"/>
      <c r="AC28" s="36"/>
      <c r="AD28" s="36"/>
      <c r="AE28" s="36"/>
    </row>
    <row r="29" spans="1:31" s="2" customFormat="1" ht="6.95" customHeight="1" x14ac:dyDescent="0.2">
      <c r="A29" s="36"/>
      <c r="B29" s="41"/>
      <c r="C29" s="36"/>
      <c r="D29" s="114"/>
      <c r="E29" s="114"/>
      <c r="F29" s="114"/>
      <c r="G29" s="114"/>
      <c r="H29" s="114"/>
      <c r="I29" s="114"/>
      <c r="J29" s="114"/>
      <c r="K29" s="114"/>
      <c r="L29" s="108"/>
      <c r="S29" s="36"/>
      <c r="T29" s="36"/>
      <c r="U29" s="36"/>
      <c r="V29" s="36"/>
      <c r="W29" s="36"/>
      <c r="X29" s="36"/>
      <c r="Y29" s="36"/>
      <c r="Z29" s="36"/>
      <c r="AA29" s="36"/>
      <c r="AB29" s="36"/>
      <c r="AC29" s="36"/>
      <c r="AD29" s="36"/>
      <c r="AE29" s="36"/>
    </row>
    <row r="30" spans="1:31" s="2" customFormat="1" ht="25.35" customHeight="1" x14ac:dyDescent="0.2">
      <c r="A30" s="36"/>
      <c r="B30" s="41"/>
      <c r="C30" s="36"/>
      <c r="D30" s="115" t="s">
        <v>40</v>
      </c>
      <c r="E30" s="36"/>
      <c r="F30" s="36"/>
      <c r="G30" s="36"/>
      <c r="H30" s="36"/>
      <c r="I30" s="36"/>
      <c r="J30" s="116">
        <f>ROUND(J92, 2)</f>
        <v>0</v>
      </c>
      <c r="K30" s="36"/>
      <c r="L30" s="108"/>
      <c r="S30" s="36"/>
      <c r="T30" s="36"/>
      <c r="U30" s="36"/>
      <c r="V30" s="36"/>
      <c r="W30" s="36"/>
      <c r="X30" s="36"/>
      <c r="Y30" s="36"/>
      <c r="Z30" s="36"/>
      <c r="AA30" s="36"/>
      <c r="AB30" s="36"/>
      <c r="AC30" s="36"/>
      <c r="AD30" s="36"/>
      <c r="AE30" s="36"/>
    </row>
    <row r="31" spans="1:31" s="2" customFormat="1" ht="6.95" customHeight="1" x14ac:dyDescent="0.2">
      <c r="A31" s="36"/>
      <c r="B31" s="41"/>
      <c r="C31" s="36"/>
      <c r="D31" s="114"/>
      <c r="E31" s="114"/>
      <c r="F31" s="114"/>
      <c r="G31" s="114"/>
      <c r="H31" s="114"/>
      <c r="I31" s="114"/>
      <c r="J31" s="114"/>
      <c r="K31" s="114"/>
      <c r="L31" s="108"/>
      <c r="S31" s="36"/>
      <c r="T31" s="36"/>
      <c r="U31" s="36"/>
      <c r="V31" s="36"/>
      <c r="W31" s="36"/>
      <c r="X31" s="36"/>
      <c r="Y31" s="36"/>
      <c r="Z31" s="36"/>
      <c r="AA31" s="36"/>
      <c r="AB31" s="36"/>
      <c r="AC31" s="36"/>
      <c r="AD31" s="36"/>
      <c r="AE31" s="36"/>
    </row>
    <row r="32" spans="1:31" s="2" customFormat="1" ht="14.45" customHeight="1" x14ac:dyDescent="0.2">
      <c r="A32" s="36"/>
      <c r="B32" s="41"/>
      <c r="C32" s="36"/>
      <c r="D32" s="36"/>
      <c r="E32" s="36"/>
      <c r="F32" s="117" t="s">
        <v>42</v>
      </c>
      <c r="G32" s="36"/>
      <c r="H32" s="36"/>
      <c r="I32" s="117" t="s">
        <v>41</v>
      </c>
      <c r="J32" s="117" t="s">
        <v>43</v>
      </c>
      <c r="K32" s="36"/>
      <c r="L32" s="108"/>
      <c r="S32" s="36"/>
      <c r="T32" s="36"/>
      <c r="U32" s="36"/>
      <c r="V32" s="36"/>
      <c r="W32" s="36"/>
      <c r="X32" s="36"/>
      <c r="Y32" s="36"/>
      <c r="Z32" s="36"/>
      <c r="AA32" s="36"/>
      <c r="AB32" s="36"/>
      <c r="AC32" s="36"/>
      <c r="AD32" s="36"/>
      <c r="AE32" s="36"/>
    </row>
    <row r="33" spans="1:31" s="2" customFormat="1" ht="14.45" customHeight="1" x14ac:dyDescent="0.2">
      <c r="A33" s="36"/>
      <c r="B33" s="41"/>
      <c r="C33" s="36"/>
      <c r="D33" s="118" t="s">
        <v>44</v>
      </c>
      <c r="E33" s="107" t="s">
        <v>45</v>
      </c>
      <c r="F33" s="119">
        <f>ROUND((SUM(BE92:BE711)),  2)</f>
        <v>0</v>
      </c>
      <c r="G33" s="36"/>
      <c r="H33" s="36"/>
      <c r="I33" s="120">
        <v>0.21</v>
      </c>
      <c r="J33" s="119">
        <f>ROUND(((SUM(BE92:BE711))*I33),  2)</f>
        <v>0</v>
      </c>
      <c r="K33" s="36"/>
      <c r="L33" s="108"/>
      <c r="S33" s="36"/>
      <c r="T33" s="36"/>
      <c r="U33" s="36"/>
      <c r="V33" s="36"/>
      <c r="W33" s="36"/>
      <c r="X33" s="36"/>
      <c r="Y33" s="36"/>
      <c r="Z33" s="36"/>
      <c r="AA33" s="36"/>
      <c r="AB33" s="36"/>
      <c r="AC33" s="36"/>
      <c r="AD33" s="36"/>
      <c r="AE33" s="36"/>
    </row>
    <row r="34" spans="1:31" s="2" customFormat="1" ht="14.45" customHeight="1" x14ac:dyDescent="0.2">
      <c r="A34" s="36"/>
      <c r="B34" s="41"/>
      <c r="C34" s="36"/>
      <c r="D34" s="36"/>
      <c r="E34" s="107" t="s">
        <v>46</v>
      </c>
      <c r="F34" s="119">
        <f>ROUND((SUM(BF92:BF711)),  2)</f>
        <v>0</v>
      </c>
      <c r="G34" s="36"/>
      <c r="H34" s="36"/>
      <c r="I34" s="120">
        <v>0.15</v>
      </c>
      <c r="J34" s="119">
        <f>ROUND(((SUM(BF92:BF711))*I34),  2)</f>
        <v>0</v>
      </c>
      <c r="K34" s="36"/>
      <c r="L34" s="108"/>
      <c r="S34" s="36"/>
      <c r="T34" s="36"/>
      <c r="U34" s="36"/>
      <c r="V34" s="36"/>
      <c r="W34" s="36"/>
      <c r="X34" s="36"/>
      <c r="Y34" s="36"/>
      <c r="Z34" s="36"/>
      <c r="AA34" s="36"/>
      <c r="AB34" s="36"/>
      <c r="AC34" s="36"/>
      <c r="AD34" s="36"/>
      <c r="AE34" s="36"/>
    </row>
    <row r="35" spans="1:31" s="2" customFormat="1" ht="14.45" hidden="1" customHeight="1" x14ac:dyDescent="0.2">
      <c r="A35" s="36"/>
      <c r="B35" s="41"/>
      <c r="C35" s="36"/>
      <c r="D35" s="36"/>
      <c r="E35" s="107" t="s">
        <v>47</v>
      </c>
      <c r="F35" s="119">
        <f>ROUND((SUM(BG92:BG711)),  2)</f>
        <v>0</v>
      </c>
      <c r="G35" s="36"/>
      <c r="H35" s="36"/>
      <c r="I35" s="120">
        <v>0.21</v>
      </c>
      <c r="J35" s="119">
        <f>0</f>
        <v>0</v>
      </c>
      <c r="K35" s="36"/>
      <c r="L35" s="108"/>
      <c r="S35" s="36"/>
      <c r="T35" s="36"/>
      <c r="U35" s="36"/>
      <c r="V35" s="36"/>
      <c r="W35" s="36"/>
      <c r="X35" s="36"/>
      <c r="Y35" s="36"/>
      <c r="Z35" s="36"/>
      <c r="AA35" s="36"/>
      <c r="AB35" s="36"/>
      <c r="AC35" s="36"/>
      <c r="AD35" s="36"/>
      <c r="AE35" s="36"/>
    </row>
    <row r="36" spans="1:31" s="2" customFormat="1" ht="14.45" hidden="1" customHeight="1" x14ac:dyDescent="0.2">
      <c r="A36" s="36"/>
      <c r="B36" s="41"/>
      <c r="C36" s="36"/>
      <c r="D36" s="36"/>
      <c r="E36" s="107" t="s">
        <v>48</v>
      </c>
      <c r="F36" s="119">
        <f>ROUND((SUM(BH92:BH711)),  2)</f>
        <v>0</v>
      </c>
      <c r="G36" s="36"/>
      <c r="H36" s="36"/>
      <c r="I36" s="120">
        <v>0.15</v>
      </c>
      <c r="J36" s="119">
        <f>0</f>
        <v>0</v>
      </c>
      <c r="K36" s="36"/>
      <c r="L36" s="108"/>
      <c r="S36" s="36"/>
      <c r="T36" s="36"/>
      <c r="U36" s="36"/>
      <c r="V36" s="36"/>
      <c r="W36" s="36"/>
      <c r="X36" s="36"/>
      <c r="Y36" s="36"/>
      <c r="Z36" s="36"/>
      <c r="AA36" s="36"/>
      <c r="AB36" s="36"/>
      <c r="AC36" s="36"/>
      <c r="AD36" s="36"/>
      <c r="AE36" s="36"/>
    </row>
    <row r="37" spans="1:31" s="2" customFormat="1" ht="14.45" hidden="1" customHeight="1" x14ac:dyDescent="0.2">
      <c r="A37" s="36"/>
      <c r="B37" s="41"/>
      <c r="C37" s="36"/>
      <c r="D37" s="36"/>
      <c r="E37" s="107" t="s">
        <v>49</v>
      </c>
      <c r="F37" s="119">
        <f>ROUND((SUM(BI92:BI711)),  2)</f>
        <v>0</v>
      </c>
      <c r="G37" s="36"/>
      <c r="H37" s="36"/>
      <c r="I37" s="120">
        <v>0</v>
      </c>
      <c r="J37" s="119">
        <f>0</f>
        <v>0</v>
      </c>
      <c r="K37" s="36"/>
      <c r="L37" s="108"/>
      <c r="S37" s="36"/>
      <c r="T37" s="36"/>
      <c r="U37" s="36"/>
      <c r="V37" s="36"/>
      <c r="W37" s="36"/>
      <c r="X37" s="36"/>
      <c r="Y37" s="36"/>
      <c r="Z37" s="36"/>
      <c r="AA37" s="36"/>
      <c r="AB37" s="36"/>
      <c r="AC37" s="36"/>
      <c r="AD37" s="36"/>
      <c r="AE37" s="36"/>
    </row>
    <row r="38" spans="1:31" s="2" customFormat="1" ht="6.95" customHeight="1" x14ac:dyDescent="0.2">
      <c r="A38" s="36"/>
      <c r="B38" s="41"/>
      <c r="C38" s="36"/>
      <c r="D38" s="36"/>
      <c r="E38" s="36"/>
      <c r="F38" s="36"/>
      <c r="G38" s="36"/>
      <c r="H38" s="36"/>
      <c r="I38" s="36"/>
      <c r="J38" s="36"/>
      <c r="K38" s="36"/>
      <c r="L38" s="108"/>
      <c r="S38" s="36"/>
      <c r="T38" s="36"/>
      <c r="U38" s="36"/>
      <c r="V38" s="36"/>
      <c r="W38" s="36"/>
      <c r="X38" s="36"/>
      <c r="Y38" s="36"/>
      <c r="Z38" s="36"/>
      <c r="AA38" s="36"/>
      <c r="AB38" s="36"/>
      <c r="AC38" s="36"/>
      <c r="AD38" s="36"/>
      <c r="AE38" s="36"/>
    </row>
    <row r="39" spans="1:31" s="2" customFormat="1" ht="25.35" customHeight="1" x14ac:dyDescent="0.2">
      <c r="A39" s="36"/>
      <c r="B39" s="41"/>
      <c r="C39" s="121"/>
      <c r="D39" s="122" t="s">
        <v>50</v>
      </c>
      <c r="E39" s="123"/>
      <c r="F39" s="123"/>
      <c r="G39" s="124" t="s">
        <v>51</v>
      </c>
      <c r="H39" s="125" t="s">
        <v>52</v>
      </c>
      <c r="I39" s="123"/>
      <c r="J39" s="126">
        <f>SUM(J30:J37)</f>
        <v>0</v>
      </c>
      <c r="K39" s="127"/>
      <c r="L39" s="108"/>
      <c r="S39" s="36"/>
      <c r="T39" s="36"/>
      <c r="U39" s="36"/>
      <c r="V39" s="36"/>
      <c r="W39" s="36"/>
      <c r="X39" s="36"/>
      <c r="Y39" s="36"/>
      <c r="Z39" s="36"/>
      <c r="AA39" s="36"/>
      <c r="AB39" s="36"/>
      <c r="AC39" s="36"/>
      <c r="AD39" s="36"/>
      <c r="AE39" s="36"/>
    </row>
    <row r="40" spans="1:31" s="2" customFormat="1" ht="14.45" customHeight="1" x14ac:dyDescent="0.2">
      <c r="A40" s="36"/>
      <c r="B40" s="128"/>
      <c r="C40" s="129"/>
      <c r="D40" s="129"/>
      <c r="E40" s="129"/>
      <c r="F40" s="129"/>
      <c r="G40" s="129"/>
      <c r="H40" s="129"/>
      <c r="I40" s="129"/>
      <c r="J40" s="129"/>
      <c r="K40" s="129"/>
      <c r="L40" s="108"/>
      <c r="S40" s="36"/>
      <c r="T40" s="36"/>
      <c r="U40" s="36"/>
      <c r="V40" s="36"/>
      <c r="W40" s="36"/>
      <c r="X40" s="36"/>
      <c r="Y40" s="36"/>
      <c r="Z40" s="36"/>
      <c r="AA40" s="36"/>
      <c r="AB40" s="36"/>
      <c r="AC40" s="36"/>
      <c r="AD40" s="36"/>
      <c r="AE40" s="36"/>
    </row>
    <row r="44" spans="1:31" s="2" customFormat="1" ht="6.95" customHeight="1" x14ac:dyDescent="0.2">
      <c r="A44" s="36"/>
      <c r="B44" s="130"/>
      <c r="C44" s="131"/>
      <c r="D44" s="131"/>
      <c r="E44" s="131"/>
      <c r="F44" s="131"/>
      <c r="G44" s="131"/>
      <c r="H44" s="131"/>
      <c r="I44" s="131"/>
      <c r="J44" s="131"/>
      <c r="K44" s="131"/>
      <c r="L44" s="108"/>
      <c r="S44" s="36"/>
      <c r="T44" s="36"/>
      <c r="U44" s="36"/>
      <c r="V44" s="36"/>
      <c r="W44" s="36"/>
      <c r="X44" s="36"/>
      <c r="Y44" s="36"/>
      <c r="Z44" s="36"/>
      <c r="AA44" s="36"/>
      <c r="AB44" s="36"/>
      <c r="AC44" s="36"/>
      <c r="AD44" s="36"/>
      <c r="AE44" s="36"/>
    </row>
    <row r="45" spans="1:31" s="2" customFormat="1" ht="24.95" customHeight="1" x14ac:dyDescent="0.2">
      <c r="A45" s="36"/>
      <c r="B45" s="37"/>
      <c r="C45" s="25" t="s">
        <v>98</v>
      </c>
      <c r="D45" s="38"/>
      <c r="E45" s="38"/>
      <c r="F45" s="38"/>
      <c r="G45" s="38"/>
      <c r="H45" s="38"/>
      <c r="I45" s="38"/>
      <c r="J45" s="38"/>
      <c r="K45" s="38"/>
      <c r="L45" s="108"/>
      <c r="S45" s="36"/>
      <c r="T45" s="36"/>
      <c r="U45" s="36"/>
      <c r="V45" s="36"/>
      <c r="W45" s="36"/>
      <c r="X45" s="36"/>
      <c r="Y45" s="36"/>
      <c r="Z45" s="36"/>
      <c r="AA45" s="36"/>
      <c r="AB45" s="36"/>
      <c r="AC45" s="36"/>
      <c r="AD45" s="36"/>
      <c r="AE45" s="36"/>
    </row>
    <row r="46" spans="1:31" s="2" customFormat="1" ht="6.95" customHeight="1" x14ac:dyDescent="0.2">
      <c r="A46" s="36"/>
      <c r="B46" s="37"/>
      <c r="C46" s="38"/>
      <c r="D46" s="38"/>
      <c r="E46" s="38"/>
      <c r="F46" s="38"/>
      <c r="G46" s="38"/>
      <c r="H46" s="38"/>
      <c r="I46" s="38"/>
      <c r="J46" s="38"/>
      <c r="K46" s="38"/>
      <c r="L46" s="108"/>
      <c r="S46" s="36"/>
      <c r="T46" s="36"/>
      <c r="U46" s="36"/>
      <c r="V46" s="36"/>
      <c r="W46" s="36"/>
      <c r="X46" s="36"/>
      <c r="Y46" s="36"/>
      <c r="Z46" s="36"/>
      <c r="AA46" s="36"/>
      <c r="AB46" s="36"/>
      <c r="AC46" s="36"/>
      <c r="AD46" s="36"/>
      <c r="AE46" s="36"/>
    </row>
    <row r="47" spans="1:31" s="2" customFormat="1" ht="12" customHeight="1" x14ac:dyDescent="0.2">
      <c r="A47" s="36"/>
      <c r="B47" s="37"/>
      <c r="C47" s="31" t="s">
        <v>16</v>
      </c>
      <c r="D47" s="38"/>
      <c r="E47" s="38"/>
      <c r="F47" s="38"/>
      <c r="G47" s="38"/>
      <c r="H47" s="38"/>
      <c r="I47" s="38"/>
      <c r="J47" s="38"/>
      <c r="K47" s="38"/>
      <c r="L47" s="108"/>
      <c r="S47" s="36"/>
      <c r="T47" s="36"/>
      <c r="U47" s="36"/>
      <c r="V47" s="36"/>
      <c r="W47" s="36"/>
      <c r="X47" s="36"/>
      <c r="Y47" s="36"/>
      <c r="Z47" s="36"/>
      <c r="AA47" s="36"/>
      <c r="AB47" s="36"/>
      <c r="AC47" s="36"/>
      <c r="AD47" s="36"/>
      <c r="AE47" s="36"/>
    </row>
    <row r="48" spans="1:31" s="2" customFormat="1" ht="16.5" customHeight="1" x14ac:dyDescent="0.2">
      <c r="A48" s="36"/>
      <c r="B48" s="37"/>
      <c r="C48" s="38"/>
      <c r="D48" s="38"/>
      <c r="E48" s="389" t="str">
        <f>E7</f>
        <v>Oprava mostu v km 1,122 na trati Hanušovice - Mikulovice</v>
      </c>
      <c r="F48" s="390"/>
      <c r="G48" s="390"/>
      <c r="H48" s="390"/>
      <c r="I48" s="38"/>
      <c r="J48" s="38"/>
      <c r="K48" s="38"/>
      <c r="L48" s="108"/>
      <c r="S48" s="36"/>
      <c r="T48" s="36"/>
      <c r="U48" s="36"/>
      <c r="V48" s="36"/>
      <c r="W48" s="36"/>
      <c r="X48" s="36"/>
      <c r="Y48" s="36"/>
      <c r="Z48" s="36"/>
      <c r="AA48" s="36"/>
      <c r="AB48" s="36"/>
      <c r="AC48" s="36"/>
      <c r="AD48" s="36"/>
      <c r="AE48" s="36"/>
    </row>
    <row r="49" spans="1:47" s="2" customFormat="1" ht="12" customHeight="1" x14ac:dyDescent="0.2">
      <c r="A49" s="36"/>
      <c r="B49" s="37"/>
      <c r="C49" s="31" t="s">
        <v>96</v>
      </c>
      <c r="D49" s="38"/>
      <c r="E49" s="38"/>
      <c r="F49" s="38"/>
      <c r="G49" s="38"/>
      <c r="H49" s="38"/>
      <c r="I49" s="38"/>
      <c r="J49" s="38"/>
      <c r="K49" s="38"/>
      <c r="L49" s="108"/>
      <c r="S49" s="36"/>
      <c r="T49" s="36"/>
      <c r="U49" s="36"/>
      <c r="V49" s="36"/>
      <c r="W49" s="36"/>
      <c r="X49" s="36"/>
      <c r="Y49" s="36"/>
      <c r="Z49" s="36"/>
      <c r="AA49" s="36"/>
      <c r="AB49" s="36"/>
      <c r="AC49" s="36"/>
      <c r="AD49" s="36"/>
      <c r="AE49" s="36"/>
    </row>
    <row r="50" spans="1:47" s="2" customFormat="1" ht="16.5" customHeight="1" x14ac:dyDescent="0.2">
      <c r="A50" s="36"/>
      <c r="B50" s="37"/>
      <c r="C50" s="38"/>
      <c r="D50" s="38"/>
      <c r="E50" s="342" t="str">
        <f>E9</f>
        <v>SO 01 - Most km 1,122</v>
      </c>
      <c r="F50" s="391"/>
      <c r="G50" s="391"/>
      <c r="H50" s="391"/>
      <c r="I50" s="38"/>
      <c r="J50" s="38"/>
      <c r="K50" s="38"/>
      <c r="L50" s="108"/>
      <c r="S50" s="36"/>
      <c r="T50" s="36"/>
      <c r="U50" s="36"/>
      <c r="V50" s="36"/>
      <c r="W50" s="36"/>
      <c r="X50" s="36"/>
      <c r="Y50" s="36"/>
      <c r="Z50" s="36"/>
      <c r="AA50" s="36"/>
      <c r="AB50" s="36"/>
      <c r="AC50" s="36"/>
      <c r="AD50" s="36"/>
      <c r="AE50" s="36"/>
    </row>
    <row r="51" spans="1:47" s="2" customFormat="1" ht="6.95" customHeight="1" x14ac:dyDescent="0.2">
      <c r="A51" s="36"/>
      <c r="B51" s="37"/>
      <c r="C51" s="38"/>
      <c r="D51" s="38"/>
      <c r="E51" s="38"/>
      <c r="F51" s="38"/>
      <c r="G51" s="38"/>
      <c r="H51" s="38"/>
      <c r="I51" s="38"/>
      <c r="J51" s="38"/>
      <c r="K51" s="38"/>
      <c r="L51" s="108"/>
      <c r="S51" s="36"/>
      <c r="T51" s="36"/>
      <c r="U51" s="36"/>
      <c r="V51" s="36"/>
      <c r="W51" s="36"/>
      <c r="X51" s="36"/>
      <c r="Y51" s="36"/>
      <c r="Z51" s="36"/>
      <c r="AA51" s="36"/>
      <c r="AB51" s="36"/>
      <c r="AC51" s="36"/>
      <c r="AD51" s="36"/>
      <c r="AE51" s="36"/>
    </row>
    <row r="52" spans="1:47" s="2" customFormat="1" ht="12" customHeight="1" x14ac:dyDescent="0.2">
      <c r="A52" s="36"/>
      <c r="B52" s="37"/>
      <c r="C52" s="31" t="s">
        <v>21</v>
      </c>
      <c r="D52" s="38"/>
      <c r="E52" s="38"/>
      <c r="F52" s="29" t="str">
        <f>F12</f>
        <v>Hanušovice</v>
      </c>
      <c r="G52" s="38"/>
      <c r="H52" s="38"/>
      <c r="I52" s="31" t="s">
        <v>23</v>
      </c>
      <c r="J52" s="61" t="str">
        <f>IF(J12="","",J12)</f>
        <v>3. 2. 2022</v>
      </c>
      <c r="K52" s="38"/>
      <c r="L52" s="108"/>
      <c r="S52" s="36"/>
      <c r="T52" s="36"/>
      <c r="U52" s="36"/>
      <c r="V52" s="36"/>
      <c r="W52" s="36"/>
      <c r="X52" s="36"/>
      <c r="Y52" s="36"/>
      <c r="Z52" s="36"/>
      <c r="AA52" s="36"/>
      <c r="AB52" s="36"/>
      <c r="AC52" s="36"/>
      <c r="AD52" s="36"/>
      <c r="AE52" s="36"/>
    </row>
    <row r="53" spans="1:47" s="2" customFormat="1" ht="6.95" customHeight="1" x14ac:dyDescent="0.2">
      <c r="A53" s="36"/>
      <c r="B53" s="37"/>
      <c r="C53" s="38"/>
      <c r="D53" s="38"/>
      <c r="E53" s="38"/>
      <c r="F53" s="38"/>
      <c r="G53" s="38"/>
      <c r="H53" s="38"/>
      <c r="I53" s="38"/>
      <c r="J53" s="38"/>
      <c r="K53" s="38"/>
      <c r="L53" s="108"/>
      <c r="S53" s="36"/>
      <c r="T53" s="36"/>
      <c r="U53" s="36"/>
      <c r="V53" s="36"/>
      <c r="W53" s="36"/>
      <c r="X53" s="36"/>
      <c r="Y53" s="36"/>
      <c r="Z53" s="36"/>
      <c r="AA53" s="36"/>
      <c r="AB53" s="36"/>
      <c r="AC53" s="36"/>
      <c r="AD53" s="36"/>
      <c r="AE53" s="36"/>
    </row>
    <row r="54" spans="1:47" s="2" customFormat="1" ht="15.2" customHeight="1" x14ac:dyDescent="0.2">
      <c r="A54" s="36"/>
      <c r="B54" s="37"/>
      <c r="C54" s="31" t="s">
        <v>25</v>
      </c>
      <c r="D54" s="38"/>
      <c r="E54" s="38"/>
      <c r="F54" s="29" t="str">
        <f>E15</f>
        <v>Správa železnic, státní organizace</v>
      </c>
      <c r="G54" s="38"/>
      <c r="H54" s="38"/>
      <c r="I54" s="31" t="s">
        <v>33</v>
      </c>
      <c r="J54" s="34" t="str">
        <f>E21</f>
        <v xml:space="preserve"> </v>
      </c>
      <c r="K54" s="38"/>
      <c r="L54" s="108"/>
      <c r="S54" s="36"/>
      <c r="T54" s="36"/>
      <c r="U54" s="36"/>
      <c r="V54" s="36"/>
      <c r="W54" s="36"/>
      <c r="X54" s="36"/>
      <c r="Y54" s="36"/>
      <c r="Z54" s="36"/>
      <c r="AA54" s="36"/>
      <c r="AB54" s="36"/>
      <c r="AC54" s="36"/>
      <c r="AD54" s="36"/>
      <c r="AE54" s="36"/>
    </row>
    <row r="55" spans="1:47" s="2" customFormat="1" ht="15.2" customHeight="1" x14ac:dyDescent="0.2">
      <c r="A55" s="36"/>
      <c r="B55" s="37"/>
      <c r="C55" s="31" t="s">
        <v>31</v>
      </c>
      <c r="D55" s="38"/>
      <c r="E55" s="38"/>
      <c r="F55" s="29" t="str">
        <f>IF(E18="","",E18)</f>
        <v>Vyplň údaj</v>
      </c>
      <c r="G55" s="38"/>
      <c r="H55" s="38"/>
      <c r="I55" s="31" t="s">
        <v>36</v>
      </c>
      <c r="J55" s="34" t="str">
        <f>E24</f>
        <v>Ing Basler Miroslav</v>
      </c>
      <c r="K55" s="38"/>
      <c r="L55" s="108"/>
      <c r="S55" s="36"/>
      <c r="T55" s="36"/>
      <c r="U55" s="36"/>
      <c r="V55" s="36"/>
      <c r="W55" s="36"/>
      <c r="X55" s="36"/>
      <c r="Y55" s="36"/>
      <c r="Z55" s="36"/>
      <c r="AA55" s="36"/>
      <c r="AB55" s="36"/>
      <c r="AC55" s="36"/>
      <c r="AD55" s="36"/>
      <c r="AE55" s="36"/>
    </row>
    <row r="56" spans="1:47" s="2" customFormat="1" ht="10.35" customHeight="1" x14ac:dyDescent="0.2">
      <c r="A56" s="36"/>
      <c r="B56" s="37"/>
      <c r="C56" s="38"/>
      <c r="D56" s="38"/>
      <c r="E56" s="38"/>
      <c r="F56" s="38"/>
      <c r="G56" s="38"/>
      <c r="H56" s="38"/>
      <c r="I56" s="38"/>
      <c r="J56" s="38"/>
      <c r="K56" s="38"/>
      <c r="L56" s="108"/>
      <c r="S56" s="36"/>
      <c r="T56" s="36"/>
      <c r="U56" s="36"/>
      <c r="V56" s="36"/>
      <c r="W56" s="36"/>
      <c r="X56" s="36"/>
      <c r="Y56" s="36"/>
      <c r="Z56" s="36"/>
      <c r="AA56" s="36"/>
      <c r="AB56" s="36"/>
      <c r="AC56" s="36"/>
      <c r="AD56" s="36"/>
      <c r="AE56" s="36"/>
    </row>
    <row r="57" spans="1:47" s="2" customFormat="1" ht="29.25" customHeight="1" x14ac:dyDescent="0.2">
      <c r="A57" s="36"/>
      <c r="B57" s="37"/>
      <c r="C57" s="132" t="s">
        <v>99</v>
      </c>
      <c r="D57" s="133"/>
      <c r="E57" s="133"/>
      <c r="F57" s="133"/>
      <c r="G57" s="133"/>
      <c r="H57" s="133"/>
      <c r="I57" s="133"/>
      <c r="J57" s="134" t="s">
        <v>100</v>
      </c>
      <c r="K57" s="133"/>
      <c r="L57" s="108"/>
      <c r="S57" s="36"/>
      <c r="T57" s="36"/>
      <c r="U57" s="36"/>
      <c r="V57" s="36"/>
      <c r="W57" s="36"/>
      <c r="X57" s="36"/>
      <c r="Y57" s="36"/>
      <c r="Z57" s="36"/>
      <c r="AA57" s="36"/>
      <c r="AB57" s="36"/>
      <c r="AC57" s="36"/>
      <c r="AD57" s="36"/>
      <c r="AE57" s="36"/>
    </row>
    <row r="58" spans="1:47" s="2" customFormat="1" ht="10.35" customHeight="1" x14ac:dyDescent="0.2">
      <c r="A58" s="36"/>
      <c r="B58" s="37"/>
      <c r="C58" s="38"/>
      <c r="D58" s="38"/>
      <c r="E58" s="38"/>
      <c r="F58" s="38"/>
      <c r="G58" s="38"/>
      <c r="H58" s="38"/>
      <c r="I58" s="38"/>
      <c r="J58" s="38"/>
      <c r="K58" s="38"/>
      <c r="L58" s="108"/>
      <c r="S58" s="36"/>
      <c r="T58" s="36"/>
      <c r="U58" s="36"/>
      <c r="V58" s="36"/>
      <c r="W58" s="36"/>
      <c r="X58" s="36"/>
      <c r="Y58" s="36"/>
      <c r="Z58" s="36"/>
      <c r="AA58" s="36"/>
      <c r="AB58" s="36"/>
      <c r="AC58" s="36"/>
      <c r="AD58" s="36"/>
      <c r="AE58" s="36"/>
    </row>
    <row r="59" spans="1:47" s="2" customFormat="1" ht="22.9" customHeight="1" x14ac:dyDescent="0.2">
      <c r="A59" s="36"/>
      <c r="B59" s="37"/>
      <c r="C59" s="135" t="s">
        <v>72</v>
      </c>
      <c r="D59" s="38"/>
      <c r="E59" s="38"/>
      <c r="F59" s="38"/>
      <c r="G59" s="38"/>
      <c r="H59" s="38"/>
      <c r="I59" s="38"/>
      <c r="J59" s="79">
        <f>J92</f>
        <v>0</v>
      </c>
      <c r="K59" s="38"/>
      <c r="L59" s="108"/>
      <c r="S59" s="36"/>
      <c r="T59" s="36"/>
      <c r="U59" s="36"/>
      <c r="V59" s="36"/>
      <c r="W59" s="36"/>
      <c r="X59" s="36"/>
      <c r="Y59" s="36"/>
      <c r="Z59" s="36"/>
      <c r="AA59" s="36"/>
      <c r="AB59" s="36"/>
      <c r="AC59" s="36"/>
      <c r="AD59" s="36"/>
      <c r="AE59" s="36"/>
      <c r="AU59" s="19" t="s">
        <v>101</v>
      </c>
    </row>
    <row r="60" spans="1:47" s="9" customFormat="1" ht="24.95" customHeight="1" x14ac:dyDescent="0.2">
      <c r="B60" s="136"/>
      <c r="C60" s="137"/>
      <c r="D60" s="138" t="s">
        <v>102</v>
      </c>
      <c r="E60" s="139"/>
      <c r="F60" s="139"/>
      <c r="G60" s="139"/>
      <c r="H60" s="139"/>
      <c r="I60" s="139"/>
      <c r="J60" s="140">
        <f>J93</f>
        <v>0</v>
      </c>
      <c r="K60" s="137"/>
      <c r="L60" s="141"/>
    </row>
    <row r="61" spans="1:47" s="10" customFormat="1" ht="19.899999999999999" customHeight="1" x14ac:dyDescent="0.2">
      <c r="B61" s="142"/>
      <c r="C61" s="143"/>
      <c r="D61" s="144" t="s">
        <v>103</v>
      </c>
      <c r="E61" s="145"/>
      <c r="F61" s="145"/>
      <c r="G61" s="145"/>
      <c r="H61" s="145"/>
      <c r="I61" s="145"/>
      <c r="J61" s="146">
        <f>J94</f>
        <v>0</v>
      </c>
      <c r="K61" s="143"/>
      <c r="L61" s="147"/>
    </row>
    <row r="62" spans="1:47" s="10" customFormat="1" ht="19.899999999999999" customHeight="1" x14ac:dyDescent="0.2">
      <c r="B62" s="142"/>
      <c r="C62" s="143"/>
      <c r="D62" s="144" t="s">
        <v>104</v>
      </c>
      <c r="E62" s="145"/>
      <c r="F62" s="145"/>
      <c r="G62" s="145"/>
      <c r="H62" s="145"/>
      <c r="I62" s="145"/>
      <c r="J62" s="146">
        <f>J232</f>
        <v>0</v>
      </c>
      <c r="K62" s="143"/>
      <c r="L62" s="147"/>
    </row>
    <row r="63" spans="1:47" s="10" customFormat="1" ht="19.899999999999999" customHeight="1" x14ac:dyDescent="0.2">
      <c r="B63" s="142"/>
      <c r="C63" s="143"/>
      <c r="D63" s="144" t="s">
        <v>105</v>
      </c>
      <c r="E63" s="145"/>
      <c r="F63" s="145"/>
      <c r="G63" s="145"/>
      <c r="H63" s="145"/>
      <c r="I63" s="145"/>
      <c r="J63" s="146">
        <f>J279</f>
        <v>0</v>
      </c>
      <c r="K63" s="143"/>
      <c r="L63" s="147"/>
    </row>
    <row r="64" spans="1:47" s="10" customFormat="1" ht="19.899999999999999" customHeight="1" x14ac:dyDescent="0.2">
      <c r="B64" s="142"/>
      <c r="C64" s="143"/>
      <c r="D64" s="144" t="s">
        <v>106</v>
      </c>
      <c r="E64" s="145"/>
      <c r="F64" s="145"/>
      <c r="G64" s="145"/>
      <c r="H64" s="145"/>
      <c r="I64" s="145"/>
      <c r="J64" s="146">
        <f>J377</f>
        <v>0</v>
      </c>
      <c r="K64" s="143"/>
      <c r="L64" s="147"/>
    </row>
    <row r="65" spans="1:31" s="10" customFormat="1" ht="19.899999999999999" customHeight="1" x14ac:dyDescent="0.2">
      <c r="B65" s="142"/>
      <c r="C65" s="143"/>
      <c r="D65" s="144" t="s">
        <v>107</v>
      </c>
      <c r="E65" s="145"/>
      <c r="F65" s="145"/>
      <c r="G65" s="145"/>
      <c r="H65" s="145"/>
      <c r="I65" s="145"/>
      <c r="J65" s="146">
        <f>J429</f>
        <v>0</v>
      </c>
      <c r="K65" s="143"/>
      <c r="L65" s="147"/>
    </row>
    <row r="66" spans="1:31" s="10" customFormat="1" ht="19.899999999999999" customHeight="1" x14ac:dyDescent="0.2">
      <c r="B66" s="142"/>
      <c r="C66" s="143"/>
      <c r="D66" s="144" t="s">
        <v>108</v>
      </c>
      <c r="E66" s="145"/>
      <c r="F66" s="145"/>
      <c r="G66" s="145"/>
      <c r="H66" s="145"/>
      <c r="I66" s="145"/>
      <c r="J66" s="146">
        <f>J454</f>
        <v>0</v>
      </c>
      <c r="K66" s="143"/>
      <c r="L66" s="147"/>
    </row>
    <row r="67" spans="1:31" s="10" customFormat="1" ht="19.899999999999999" customHeight="1" x14ac:dyDescent="0.2">
      <c r="B67" s="142"/>
      <c r="C67" s="143"/>
      <c r="D67" s="144" t="s">
        <v>109</v>
      </c>
      <c r="E67" s="145"/>
      <c r="F67" s="145"/>
      <c r="G67" s="145"/>
      <c r="H67" s="145"/>
      <c r="I67" s="145"/>
      <c r="J67" s="146">
        <f>J459</f>
        <v>0</v>
      </c>
      <c r="K67" s="143"/>
      <c r="L67" s="147"/>
    </row>
    <row r="68" spans="1:31" s="10" customFormat="1" ht="19.899999999999999" customHeight="1" x14ac:dyDescent="0.2">
      <c r="B68" s="142"/>
      <c r="C68" s="143"/>
      <c r="D68" s="144" t="s">
        <v>110</v>
      </c>
      <c r="E68" s="145"/>
      <c r="F68" s="145"/>
      <c r="G68" s="145"/>
      <c r="H68" s="145"/>
      <c r="I68" s="145"/>
      <c r="J68" s="146">
        <f>J548</f>
        <v>0</v>
      </c>
      <c r="K68" s="143"/>
      <c r="L68" s="147"/>
    </row>
    <row r="69" spans="1:31" s="10" customFormat="1" ht="19.899999999999999" customHeight="1" x14ac:dyDescent="0.2">
      <c r="B69" s="142"/>
      <c r="C69" s="143"/>
      <c r="D69" s="144" t="s">
        <v>111</v>
      </c>
      <c r="E69" s="145"/>
      <c r="F69" s="145"/>
      <c r="G69" s="145"/>
      <c r="H69" s="145"/>
      <c r="I69" s="145"/>
      <c r="J69" s="146">
        <f>J567</f>
        <v>0</v>
      </c>
      <c r="K69" s="143"/>
      <c r="L69" s="147"/>
    </row>
    <row r="70" spans="1:31" s="9" customFormat="1" ht="24.95" customHeight="1" x14ac:dyDescent="0.2">
      <c r="B70" s="136"/>
      <c r="C70" s="137"/>
      <c r="D70" s="138" t="s">
        <v>112</v>
      </c>
      <c r="E70" s="139"/>
      <c r="F70" s="139"/>
      <c r="G70" s="139"/>
      <c r="H70" s="139"/>
      <c r="I70" s="139"/>
      <c r="J70" s="140">
        <f>J574</f>
        <v>0</v>
      </c>
      <c r="K70" s="137"/>
      <c r="L70" s="141"/>
    </row>
    <row r="71" spans="1:31" s="10" customFormat="1" ht="19.899999999999999" customHeight="1" x14ac:dyDescent="0.2">
      <c r="B71" s="142"/>
      <c r="C71" s="143"/>
      <c r="D71" s="144" t="s">
        <v>113</v>
      </c>
      <c r="E71" s="145"/>
      <c r="F71" s="145"/>
      <c r="G71" s="145"/>
      <c r="H71" s="145"/>
      <c r="I71" s="145"/>
      <c r="J71" s="146">
        <f>J575</f>
        <v>0</v>
      </c>
      <c r="K71" s="143"/>
      <c r="L71" s="147"/>
    </row>
    <row r="72" spans="1:31" s="10" customFormat="1" ht="19.899999999999999" customHeight="1" x14ac:dyDescent="0.2">
      <c r="B72" s="142"/>
      <c r="C72" s="143"/>
      <c r="D72" s="144" t="s">
        <v>114</v>
      </c>
      <c r="E72" s="145"/>
      <c r="F72" s="145"/>
      <c r="G72" s="145"/>
      <c r="H72" s="145"/>
      <c r="I72" s="145"/>
      <c r="J72" s="146">
        <f>J677</f>
        <v>0</v>
      </c>
      <c r="K72" s="143"/>
      <c r="L72" s="147"/>
    </row>
    <row r="73" spans="1:31" s="2" customFormat="1" ht="21.75" customHeight="1" x14ac:dyDescent="0.2">
      <c r="A73" s="36"/>
      <c r="B73" s="37"/>
      <c r="C73" s="38"/>
      <c r="D73" s="38"/>
      <c r="E73" s="38"/>
      <c r="F73" s="38"/>
      <c r="G73" s="38"/>
      <c r="H73" s="38"/>
      <c r="I73" s="38"/>
      <c r="J73" s="38"/>
      <c r="K73" s="38"/>
      <c r="L73" s="108"/>
      <c r="S73" s="36"/>
      <c r="T73" s="36"/>
      <c r="U73" s="36"/>
      <c r="V73" s="36"/>
      <c r="W73" s="36"/>
      <c r="X73" s="36"/>
      <c r="Y73" s="36"/>
      <c r="Z73" s="36"/>
      <c r="AA73" s="36"/>
      <c r="AB73" s="36"/>
      <c r="AC73" s="36"/>
      <c r="AD73" s="36"/>
      <c r="AE73" s="36"/>
    </row>
    <row r="74" spans="1:31" s="2" customFormat="1" ht="6.95" customHeight="1" x14ac:dyDescent="0.2">
      <c r="A74" s="36"/>
      <c r="B74" s="49"/>
      <c r="C74" s="50"/>
      <c r="D74" s="50"/>
      <c r="E74" s="50"/>
      <c r="F74" s="50"/>
      <c r="G74" s="50"/>
      <c r="H74" s="50"/>
      <c r="I74" s="50"/>
      <c r="J74" s="50"/>
      <c r="K74" s="50"/>
      <c r="L74" s="108"/>
      <c r="S74" s="36"/>
      <c r="T74" s="36"/>
      <c r="U74" s="36"/>
      <c r="V74" s="36"/>
      <c r="W74" s="36"/>
      <c r="X74" s="36"/>
      <c r="Y74" s="36"/>
      <c r="Z74" s="36"/>
      <c r="AA74" s="36"/>
      <c r="AB74" s="36"/>
      <c r="AC74" s="36"/>
      <c r="AD74" s="36"/>
      <c r="AE74" s="36"/>
    </row>
    <row r="78" spans="1:31" s="2" customFormat="1" ht="6.95" customHeight="1" x14ac:dyDescent="0.2">
      <c r="A78" s="36"/>
      <c r="B78" s="51"/>
      <c r="C78" s="52"/>
      <c r="D78" s="52"/>
      <c r="E78" s="52"/>
      <c r="F78" s="52"/>
      <c r="G78" s="52"/>
      <c r="H78" s="52"/>
      <c r="I78" s="52"/>
      <c r="J78" s="52"/>
      <c r="K78" s="52"/>
      <c r="L78" s="108"/>
      <c r="S78" s="36"/>
      <c r="T78" s="36"/>
      <c r="U78" s="36"/>
      <c r="V78" s="36"/>
      <c r="W78" s="36"/>
      <c r="X78" s="36"/>
      <c r="Y78" s="36"/>
      <c r="Z78" s="36"/>
      <c r="AA78" s="36"/>
      <c r="AB78" s="36"/>
      <c r="AC78" s="36"/>
      <c r="AD78" s="36"/>
      <c r="AE78" s="36"/>
    </row>
    <row r="79" spans="1:31" s="2" customFormat="1" ht="24.95" customHeight="1" x14ac:dyDescent="0.2">
      <c r="A79" s="36"/>
      <c r="B79" s="37"/>
      <c r="C79" s="25" t="s">
        <v>115</v>
      </c>
      <c r="D79" s="38"/>
      <c r="E79" s="38"/>
      <c r="F79" s="38"/>
      <c r="G79" s="38"/>
      <c r="H79" s="38"/>
      <c r="I79" s="38"/>
      <c r="J79" s="38"/>
      <c r="K79" s="38"/>
      <c r="L79" s="108"/>
      <c r="S79" s="36"/>
      <c r="T79" s="36"/>
      <c r="U79" s="36"/>
      <c r="V79" s="36"/>
      <c r="W79" s="36"/>
      <c r="X79" s="36"/>
      <c r="Y79" s="36"/>
      <c r="Z79" s="36"/>
      <c r="AA79" s="36"/>
      <c r="AB79" s="36"/>
      <c r="AC79" s="36"/>
      <c r="AD79" s="36"/>
      <c r="AE79" s="36"/>
    </row>
    <row r="80" spans="1:31" s="2" customFormat="1" ht="6.95" customHeight="1" x14ac:dyDescent="0.2">
      <c r="A80" s="36"/>
      <c r="B80" s="37"/>
      <c r="C80" s="38"/>
      <c r="D80" s="38"/>
      <c r="E80" s="38"/>
      <c r="F80" s="38"/>
      <c r="G80" s="38"/>
      <c r="H80" s="38"/>
      <c r="I80" s="38"/>
      <c r="J80" s="38"/>
      <c r="K80" s="38"/>
      <c r="L80" s="108"/>
      <c r="S80" s="36"/>
      <c r="T80" s="36"/>
      <c r="U80" s="36"/>
      <c r="V80" s="36"/>
      <c r="W80" s="36"/>
      <c r="X80" s="36"/>
      <c r="Y80" s="36"/>
      <c r="Z80" s="36"/>
      <c r="AA80" s="36"/>
      <c r="AB80" s="36"/>
      <c r="AC80" s="36"/>
      <c r="AD80" s="36"/>
      <c r="AE80" s="36"/>
    </row>
    <row r="81" spans="1:65" s="2" customFormat="1" ht="12" customHeight="1" x14ac:dyDescent="0.2">
      <c r="A81" s="36"/>
      <c r="B81" s="37"/>
      <c r="C81" s="31" t="s">
        <v>16</v>
      </c>
      <c r="D81" s="38"/>
      <c r="E81" s="38"/>
      <c r="F81" s="38"/>
      <c r="G81" s="38"/>
      <c r="H81" s="38"/>
      <c r="I81" s="38"/>
      <c r="J81" s="38"/>
      <c r="K81" s="38"/>
      <c r="L81" s="108"/>
      <c r="S81" s="36"/>
      <c r="T81" s="36"/>
      <c r="U81" s="36"/>
      <c r="V81" s="36"/>
      <c r="W81" s="36"/>
      <c r="X81" s="36"/>
      <c r="Y81" s="36"/>
      <c r="Z81" s="36"/>
      <c r="AA81" s="36"/>
      <c r="AB81" s="36"/>
      <c r="AC81" s="36"/>
      <c r="AD81" s="36"/>
      <c r="AE81" s="36"/>
    </row>
    <row r="82" spans="1:65" s="2" customFormat="1" ht="16.5" customHeight="1" x14ac:dyDescent="0.2">
      <c r="A82" s="36"/>
      <c r="B82" s="37"/>
      <c r="C82" s="38"/>
      <c r="D82" s="38"/>
      <c r="E82" s="389" t="str">
        <f>E7</f>
        <v>Oprava mostu v km 1,122 na trati Hanušovice - Mikulovice</v>
      </c>
      <c r="F82" s="390"/>
      <c r="G82" s="390"/>
      <c r="H82" s="390"/>
      <c r="I82" s="38"/>
      <c r="J82" s="38"/>
      <c r="K82" s="38"/>
      <c r="L82" s="108"/>
      <c r="S82" s="36"/>
      <c r="T82" s="36"/>
      <c r="U82" s="36"/>
      <c r="V82" s="36"/>
      <c r="W82" s="36"/>
      <c r="X82" s="36"/>
      <c r="Y82" s="36"/>
      <c r="Z82" s="36"/>
      <c r="AA82" s="36"/>
      <c r="AB82" s="36"/>
      <c r="AC82" s="36"/>
      <c r="AD82" s="36"/>
      <c r="AE82" s="36"/>
    </row>
    <row r="83" spans="1:65" s="2" customFormat="1" ht="12" customHeight="1" x14ac:dyDescent="0.2">
      <c r="A83" s="36"/>
      <c r="B83" s="37"/>
      <c r="C83" s="31" t="s">
        <v>96</v>
      </c>
      <c r="D83" s="38"/>
      <c r="E83" s="38"/>
      <c r="F83" s="38"/>
      <c r="G83" s="38"/>
      <c r="H83" s="38"/>
      <c r="I83" s="38"/>
      <c r="J83" s="38"/>
      <c r="K83" s="38"/>
      <c r="L83" s="108"/>
      <c r="S83" s="36"/>
      <c r="T83" s="36"/>
      <c r="U83" s="36"/>
      <c r="V83" s="36"/>
      <c r="W83" s="36"/>
      <c r="X83" s="36"/>
      <c r="Y83" s="36"/>
      <c r="Z83" s="36"/>
      <c r="AA83" s="36"/>
      <c r="AB83" s="36"/>
      <c r="AC83" s="36"/>
      <c r="AD83" s="36"/>
      <c r="AE83" s="36"/>
    </row>
    <row r="84" spans="1:65" s="2" customFormat="1" ht="16.5" customHeight="1" x14ac:dyDescent="0.2">
      <c r="A84" s="36"/>
      <c r="B84" s="37"/>
      <c r="C84" s="38"/>
      <c r="D84" s="38"/>
      <c r="E84" s="342" t="str">
        <f>E9</f>
        <v>SO 01 - Most km 1,122</v>
      </c>
      <c r="F84" s="391"/>
      <c r="G84" s="391"/>
      <c r="H84" s="391"/>
      <c r="I84" s="38"/>
      <c r="J84" s="38"/>
      <c r="K84" s="38"/>
      <c r="L84" s="108"/>
      <c r="S84" s="36"/>
      <c r="T84" s="36"/>
      <c r="U84" s="36"/>
      <c r="V84" s="36"/>
      <c r="W84" s="36"/>
      <c r="X84" s="36"/>
      <c r="Y84" s="36"/>
      <c r="Z84" s="36"/>
      <c r="AA84" s="36"/>
      <c r="AB84" s="36"/>
      <c r="AC84" s="36"/>
      <c r="AD84" s="36"/>
      <c r="AE84" s="36"/>
    </row>
    <row r="85" spans="1:65" s="2" customFormat="1" ht="6.95" customHeight="1" x14ac:dyDescent="0.2">
      <c r="A85" s="36"/>
      <c r="B85" s="37"/>
      <c r="C85" s="38"/>
      <c r="D85" s="38"/>
      <c r="E85" s="38"/>
      <c r="F85" s="38"/>
      <c r="G85" s="38"/>
      <c r="H85" s="38"/>
      <c r="I85" s="38"/>
      <c r="J85" s="38"/>
      <c r="K85" s="38"/>
      <c r="L85" s="108"/>
      <c r="S85" s="36"/>
      <c r="T85" s="36"/>
      <c r="U85" s="36"/>
      <c r="V85" s="36"/>
      <c r="W85" s="36"/>
      <c r="X85" s="36"/>
      <c r="Y85" s="36"/>
      <c r="Z85" s="36"/>
      <c r="AA85" s="36"/>
      <c r="AB85" s="36"/>
      <c r="AC85" s="36"/>
      <c r="AD85" s="36"/>
      <c r="AE85" s="36"/>
    </row>
    <row r="86" spans="1:65" s="2" customFormat="1" ht="12" customHeight="1" x14ac:dyDescent="0.2">
      <c r="A86" s="36"/>
      <c r="B86" s="37"/>
      <c r="C86" s="31" t="s">
        <v>21</v>
      </c>
      <c r="D86" s="38"/>
      <c r="E86" s="38"/>
      <c r="F86" s="29" t="str">
        <f>F12</f>
        <v>Hanušovice</v>
      </c>
      <c r="G86" s="38"/>
      <c r="H86" s="38"/>
      <c r="I86" s="31" t="s">
        <v>23</v>
      </c>
      <c r="J86" s="61" t="str">
        <f>IF(J12="","",J12)</f>
        <v>3. 2. 2022</v>
      </c>
      <c r="K86" s="38"/>
      <c r="L86" s="108"/>
      <c r="S86" s="36"/>
      <c r="T86" s="36"/>
      <c r="U86" s="36"/>
      <c r="V86" s="36"/>
      <c r="W86" s="36"/>
      <c r="X86" s="36"/>
      <c r="Y86" s="36"/>
      <c r="Z86" s="36"/>
      <c r="AA86" s="36"/>
      <c r="AB86" s="36"/>
      <c r="AC86" s="36"/>
      <c r="AD86" s="36"/>
      <c r="AE86" s="36"/>
    </row>
    <row r="87" spans="1:65" s="2" customFormat="1" ht="6.95" customHeight="1" x14ac:dyDescent="0.2">
      <c r="A87" s="36"/>
      <c r="B87" s="37"/>
      <c r="C87" s="38"/>
      <c r="D87" s="38"/>
      <c r="E87" s="38"/>
      <c r="F87" s="38"/>
      <c r="G87" s="38"/>
      <c r="H87" s="38"/>
      <c r="I87" s="38"/>
      <c r="J87" s="38"/>
      <c r="K87" s="38"/>
      <c r="L87" s="108"/>
      <c r="S87" s="36"/>
      <c r="T87" s="36"/>
      <c r="U87" s="36"/>
      <c r="V87" s="36"/>
      <c r="W87" s="36"/>
      <c r="X87" s="36"/>
      <c r="Y87" s="36"/>
      <c r="Z87" s="36"/>
      <c r="AA87" s="36"/>
      <c r="AB87" s="36"/>
      <c r="AC87" s="36"/>
      <c r="AD87" s="36"/>
      <c r="AE87" s="36"/>
    </row>
    <row r="88" spans="1:65" s="2" customFormat="1" ht="15.2" customHeight="1" x14ac:dyDescent="0.2">
      <c r="A88" s="36"/>
      <c r="B88" s="37"/>
      <c r="C88" s="31" t="s">
        <v>25</v>
      </c>
      <c r="D88" s="38"/>
      <c r="E88" s="38"/>
      <c r="F88" s="29" t="str">
        <f>E15</f>
        <v>Správa železnic, státní organizace</v>
      </c>
      <c r="G88" s="38"/>
      <c r="H88" s="38"/>
      <c r="I88" s="31" t="s">
        <v>33</v>
      </c>
      <c r="J88" s="34" t="str">
        <f>E21</f>
        <v xml:space="preserve"> </v>
      </c>
      <c r="K88" s="38"/>
      <c r="L88" s="108"/>
      <c r="S88" s="36"/>
      <c r="T88" s="36"/>
      <c r="U88" s="36"/>
      <c r="V88" s="36"/>
      <c r="W88" s="36"/>
      <c r="X88" s="36"/>
      <c r="Y88" s="36"/>
      <c r="Z88" s="36"/>
      <c r="AA88" s="36"/>
      <c r="AB88" s="36"/>
      <c r="AC88" s="36"/>
      <c r="AD88" s="36"/>
      <c r="AE88" s="36"/>
    </row>
    <row r="89" spans="1:65" s="2" customFormat="1" ht="15.2" customHeight="1" x14ac:dyDescent="0.2">
      <c r="A89" s="36"/>
      <c r="B89" s="37"/>
      <c r="C89" s="31" t="s">
        <v>31</v>
      </c>
      <c r="D89" s="38"/>
      <c r="E89" s="38"/>
      <c r="F89" s="29" t="str">
        <f>IF(E18="","",E18)</f>
        <v>Vyplň údaj</v>
      </c>
      <c r="G89" s="38"/>
      <c r="H89" s="38"/>
      <c r="I89" s="31" t="s">
        <v>36</v>
      </c>
      <c r="J89" s="34" t="str">
        <f>E24</f>
        <v>Ing Basler Miroslav</v>
      </c>
      <c r="K89" s="38"/>
      <c r="L89" s="108"/>
      <c r="S89" s="36"/>
      <c r="T89" s="36"/>
      <c r="U89" s="36"/>
      <c r="V89" s="36"/>
      <c r="W89" s="36"/>
      <c r="X89" s="36"/>
      <c r="Y89" s="36"/>
      <c r="Z89" s="36"/>
      <c r="AA89" s="36"/>
      <c r="AB89" s="36"/>
      <c r="AC89" s="36"/>
      <c r="AD89" s="36"/>
      <c r="AE89" s="36"/>
    </row>
    <row r="90" spans="1:65" s="2" customFormat="1" ht="10.35" customHeight="1" x14ac:dyDescent="0.2">
      <c r="A90" s="36"/>
      <c r="B90" s="37"/>
      <c r="C90" s="38"/>
      <c r="D90" s="38"/>
      <c r="E90" s="38"/>
      <c r="F90" s="38"/>
      <c r="G90" s="38"/>
      <c r="H90" s="38"/>
      <c r="I90" s="38"/>
      <c r="J90" s="38"/>
      <c r="K90" s="38"/>
      <c r="L90" s="108"/>
      <c r="S90" s="36"/>
      <c r="T90" s="36"/>
      <c r="U90" s="36"/>
      <c r="V90" s="36"/>
      <c r="W90" s="36"/>
      <c r="X90" s="36"/>
      <c r="Y90" s="36"/>
      <c r="Z90" s="36"/>
      <c r="AA90" s="36"/>
      <c r="AB90" s="36"/>
      <c r="AC90" s="36"/>
      <c r="AD90" s="36"/>
      <c r="AE90" s="36"/>
    </row>
    <row r="91" spans="1:65" s="11" customFormat="1" ht="29.25" customHeight="1" x14ac:dyDescent="0.2">
      <c r="A91" s="148"/>
      <c r="B91" s="149"/>
      <c r="C91" s="150" t="s">
        <v>116</v>
      </c>
      <c r="D91" s="151" t="s">
        <v>59</v>
      </c>
      <c r="E91" s="151" t="s">
        <v>55</v>
      </c>
      <c r="F91" s="151" t="s">
        <v>56</v>
      </c>
      <c r="G91" s="151" t="s">
        <v>117</v>
      </c>
      <c r="H91" s="151" t="s">
        <v>118</v>
      </c>
      <c r="I91" s="151" t="s">
        <v>119</v>
      </c>
      <c r="J91" s="151" t="s">
        <v>100</v>
      </c>
      <c r="K91" s="152" t="s">
        <v>120</v>
      </c>
      <c r="L91" s="153"/>
      <c r="M91" s="70" t="s">
        <v>19</v>
      </c>
      <c r="N91" s="71" t="s">
        <v>44</v>
      </c>
      <c r="O91" s="71" t="s">
        <v>121</v>
      </c>
      <c r="P91" s="71" t="s">
        <v>122</v>
      </c>
      <c r="Q91" s="71" t="s">
        <v>123</v>
      </c>
      <c r="R91" s="71" t="s">
        <v>124</v>
      </c>
      <c r="S91" s="71" t="s">
        <v>125</v>
      </c>
      <c r="T91" s="72" t="s">
        <v>126</v>
      </c>
      <c r="U91" s="148"/>
      <c r="V91" s="148"/>
      <c r="W91" s="148"/>
      <c r="X91" s="148"/>
      <c r="Y91" s="148"/>
      <c r="Z91" s="148"/>
      <c r="AA91" s="148"/>
      <c r="AB91" s="148"/>
      <c r="AC91" s="148"/>
      <c r="AD91" s="148"/>
      <c r="AE91" s="148"/>
    </row>
    <row r="92" spans="1:65" s="2" customFormat="1" ht="22.9" customHeight="1" x14ac:dyDescent="0.25">
      <c r="A92" s="36"/>
      <c r="B92" s="37"/>
      <c r="C92" s="77" t="s">
        <v>127</v>
      </c>
      <c r="D92" s="38"/>
      <c r="E92" s="38"/>
      <c r="F92" s="38"/>
      <c r="G92" s="38"/>
      <c r="H92" s="38"/>
      <c r="I92" s="38"/>
      <c r="J92" s="154">
        <f>BK92</f>
        <v>0</v>
      </c>
      <c r="K92" s="38"/>
      <c r="L92" s="41"/>
      <c r="M92" s="73"/>
      <c r="N92" s="155"/>
      <c r="O92" s="74"/>
      <c r="P92" s="156">
        <f>P93+P574</f>
        <v>0</v>
      </c>
      <c r="Q92" s="74"/>
      <c r="R92" s="156">
        <f>R93+R574</f>
        <v>588.05858766999995</v>
      </c>
      <c r="S92" s="74"/>
      <c r="T92" s="157">
        <f>T93+T574</f>
        <v>279.29880000000003</v>
      </c>
      <c r="U92" s="36"/>
      <c r="V92" s="36"/>
      <c r="W92" s="36"/>
      <c r="X92" s="36"/>
      <c r="Y92" s="36"/>
      <c r="Z92" s="36"/>
      <c r="AA92" s="36"/>
      <c r="AB92" s="36"/>
      <c r="AC92" s="36"/>
      <c r="AD92" s="36"/>
      <c r="AE92" s="36"/>
      <c r="AT92" s="19" t="s">
        <v>73</v>
      </c>
      <c r="AU92" s="19" t="s">
        <v>101</v>
      </c>
      <c r="BK92" s="158">
        <f>BK93+BK574</f>
        <v>0</v>
      </c>
    </row>
    <row r="93" spans="1:65" s="12" customFormat="1" ht="25.9" customHeight="1" x14ac:dyDescent="0.2">
      <c r="B93" s="159"/>
      <c r="C93" s="160"/>
      <c r="D93" s="161" t="s">
        <v>73</v>
      </c>
      <c r="E93" s="162" t="s">
        <v>128</v>
      </c>
      <c r="F93" s="162" t="s">
        <v>129</v>
      </c>
      <c r="G93" s="160"/>
      <c r="H93" s="160"/>
      <c r="I93" s="163"/>
      <c r="J93" s="164">
        <f>BK93</f>
        <v>0</v>
      </c>
      <c r="K93" s="160"/>
      <c r="L93" s="165"/>
      <c r="M93" s="166"/>
      <c r="N93" s="167"/>
      <c r="O93" s="167"/>
      <c r="P93" s="168">
        <f>P94+P232+P279+P377+P429+P454+P459+P548+P567</f>
        <v>0</v>
      </c>
      <c r="Q93" s="167"/>
      <c r="R93" s="168">
        <f>R94+R232+R279+R377+R429+R454+R459+R548+R567</f>
        <v>585.85635106999996</v>
      </c>
      <c r="S93" s="167"/>
      <c r="T93" s="169">
        <f>T94+T232+T279+T377+T429+T454+T459+T548+T567</f>
        <v>279.29880000000003</v>
      </c>
      <c r="AR93" s="170" t="s">
        <v>82</v>
      </c>
      <c r="AT93" s="171" t="s">
        <v>73</v>
      </c>
      <c r="AU93" s="171" t="s">
        <v>74</v>
      </c>
      <c r="AY93" s="170" t="s">
        <v>130</v>
      </c>
      <c r="BK93" s="172">
        <f>BK94+BK232+BK279+BK377+BK429+BK454+BK459+BK548+BK567</f>
        <v>0</v>
      </c>
    </row>
    <row r="94" spans="1:65" s="12" customFormat="1" ht="22.9" customHeight="1" x14ac:dyDescent="0.2">
      <c r="B94" s="159"/>
      <c r="C94" s="160"/>
      <c r="D94" s="161" t="s">
        <v>73</v>
      </c>
      <c r="E94" s="173" t="s">
        <v>82</v>
      </c>
      <c r="F94" s="173" t="s">
        <v>131</v>
      </c>
      <c r="G94" s="160"/>
      <c r="H94" s="160"/>
      <c r="I94" s="163"/>
      <c r="J94" s="174">
        <f>BK94</f>
        <v>0</v>
      </c>
      <c r="K94" s="160"/>
      <c r="L94" s="165"/>
      <c r="M94" s="166"/>
      <c r="N94" s="167"/>
      <c r="O94" s="167"/>
      <c r="P94" s="168">
        <f>SUM(P95:P231)</f>
        <v>0</v>
      </c>
      <c r="Q94" s="167"/>
      <c r="R94" s="168">
        <f>SUM(R95:R231)</f>
        <v>196.36285999999996</v>
      </c>
      <c r="S94" s="167"/>
      <c r="T94" s="169">
        <f>SUM(T95:T231)</f>
        <v>65.66879999999999</v>
      </c>
      <c r="AR94" s="170" t="s">
        <v>82</v>
      </c>
      <c r="AT94" s="171" t="s">
        <v>73</v>
      </c>
      <c r="AU94" s="171" t="s">
        <v>82</v>
      </c>
      <c r="AY94" s="170" t="s">
        <v>130</v>
      </c>
      <c r="BK94" s="172">
        <f>SUM(BK95:BK231)</f>
        <v>0</v>
      </c>
    </row>
    <row r="95" spans="1:65" s="2" customFormat="1" ht="24.2" customHeight="1" x14ac:dyDescent="0.2">
      <c r="A95" s="36"/>
      <c r="B95" s="37"/>
      <c r="C95" s="175" t="s">
        <v>82</v>
      </c>
      <c r="D95" s="175" t="s">
        <v>132</v>
      </c>
      <c r="E95" s="176" t="s">
        <v>133</v>
      </c>
      <c r="F95" s="177" t="s">
        <v>134</v>
      </c>
      <c r="G95" s="178" t="s">
        <v>135</v>
      </c>
      <c r="H95" s="179">
        <v>75</v>
      </c>
      <c r="I95" s="180"/>
      <c r="J95" s="181">
        <f>ROUND(I95*H95,2)</f>
        <v>0</v>
      </c>
      <c r="K95" s="177" t="s">
        <v>136</v>
      </c>
      <c r="L95" s="41"/>
      <c r="M95" s="182" t="s">
        <v>19</v>
      </c>
      <c r="N95" s="183" t="s">
        <v>45</v>
      </c>
      <c r="O95" s="66"/>
      <c r="P95" s="184">
        <f>O95*H95</f>
        <v>0</v>
      </c>
      <c r="Q95" s="184">
        <v>0</v>
      </c>
      <c r="R95" s="184">
        <f>Q95*H95</f>
        <v>0</v>
      </c>
      <c r="S95" s="184">
        <v>0</v>
      </c>
      <c r="T95" s="185">
        <f>S95*H95</f>
        <v>0</v>
      </c>
      <c r="U95" s="36"/>
      <c r="V95" s="36"/>
      <c r="W95" s="36"/>
      <c r="X95" s="36"/>
      <c r="Y95" s="36"/>
      <c r="Z95" s="36"/>
      <c r="AA95" s="36"/>
      <c r="AB95" s="36"/>
      <c r="AC95" s="36"/>
      <c r="AD95" s="36"/>
      <c r="AE95" s="36"/>
      <c r="AR95" s="186" t="s">
        <v>137</v>
      </c>
      <c r="AT95" s="186" t="s">
        <v>132</v>
      </c>
      <c r="AU95" s="186" t="s">
        <v>84</v>
      </c>
      <c r="AY95" s="19" t="s">
        <v>130</v>
      </c>
      <c r="BE95" s="187">
        <f>IF(N95="základní",J95,0)</f>
        <v>0</v>
      </c>
      <c r="BF95" s="187">
        <f>IF(N95="snížená",J95,0)</f>
        <v>0</v>
      </c>
      <c r="BG95" s="187">
        <f>IF(N95="zákl. přenesená",J95,0)</f>
        <v>0</v>
      </c>
      <c r="BH95" s="187">
        <f>IF(N95="sníž. přenesená",J95,0)</f>
        <v>0</v>
      </c>
      <c r="BI95" s="187">
        <f>IF(N95="nulová",J95,0)</f>
        <v>0</v>
      </c>
      <c r="BJ95" s="19" t="s">
        <v>82</v>
      </c>
      <c r="BK95" s="187">
        <f>ROUND(I95*H95,2)</f>
        <v>0</v>
      </c>
      <c r="BL95" s="19" t="s">
        <v>137</v>
      </c>
      <c r="BM95" s="186" t="s">
        <v>84</v>
      </c>
    </row>
    <row r="96" spans="1:65" s="2" customFormat="1" ht="11.25" x14ac:dyDescent="0.2">
      <c r="A96" s="36"/>
      <c r="B96" s="37"/>
      <c r="C96" s="38"/>
      <c r="D96" s="188" t="s">
        <v>138</v>
      </c>
      <c r="E96" s="38"/>
      <c r="F96" s="189" t="s">
        <v>139</v>
      </c>
      <c r="G96" s="38"/>
      <c r="H96" s="38"/>
      <c r="I96" s="190"/>
      <c r="J96" s="38"/>
      <c r="K96" s="38"/>
      <c r="L96" s="41"/>
      <c r="M96" s="191"/>
      <c r="N96" s="192"/>
      <c r="O96" s="66"/>
      <c r="P96" s="66"/>
      <c r="Q96" s="66"/>
      <c r="R96" s="66"/>
      <c r="S96" s="66"/>
      <c r="T96" s="67"/>
      <c r="U96" s="36"/>
      <c r="V96" s="36"/>
      <c r="W96" s="36"/>
      <c r="X96" s="36"/>
      <c r="Y96" s="36"/>
      <c r="Z96" s="36"/>
      <c r="AA96" s="36"/>
      <c r="AB96" s="36"/>
      <c r="AC96" s="36"/>
      <c r="AD96" s="36"/>
      <c r="AE96" s="36"/>
      <c r="AT96" s="19" t="s">
        <v>138</v>
      </c>
      <c r="AU96" s="19" t="s">
        <v>84</v>
      </c>
    </row>
    <row r="97" spans="1:65" s="13" customFormat="1" ht="11.25" x14ac:dyDescent="0.2">
      <c r="B97" s="193"/>
      <c r="C97" s="194"/>
      <c r="D97" s="195" t="s">
        <v>140</v>
      </c>
      <c r="E97" s="196" t="s">
        <v>19</v>
      </c>
      <c r="F97" s="197" t="s">
        <v>141</v>
      </c>
      <c r="G97" s="194"/>
      <c r="H97" s="196" t="s">
        <v>19</v>
      </c>
      <c r="I97" s="198"/>
      <c r="J97" s="194"/>
      <c r="K97" s="194"/>
      <c r="L97" s="199"/>
      <c r="M97" s="200"/>
      <c r="N97" s="201"/>
      <c r="O97" s="201"/>
      <c r="P97" s="201"/>
      <c r="Q97" s="201"/>
      <c r="R97" s="201"/>
      <c r="S97" s="201"/>
      <c r="T97" s="202"/>
      <c r="AT97" s="203" t="s">
        <v>140</v>
      </c>
      <c r="AU97" s="203" t="s">
        <v>84</v>
      </c>
      <c r="AV97" s="13" t="s">
        <v>82</v>
      </c>
      <c r="AW97" s="13" t="s">
        <v>35</v>
      </c>
      <c r="AX97" s="13" t="s">
        <v>74</v>
      </c>
      <c r="AY97" s="203" t="s">
        <v>130</v>
      </c>
    </row>
    <row r="98" spans="1:65" s="14" customFormat="1" ht="11.25" x14ac:dyDescent="0.2">
      <c r="B98" s="204"/>
      <c r="C98" s="205"/>
      <c r="D98" s="195" t="s">
        <v>140</v>
      </c>
      <c r="E98" s="206" t="s">
        <v>19</v>
      </c>
      <c r="F98" s="207" t="s">
        <v>142</v>
      </c>
      <c r="G98" s="205"/>
      <c r="H98" s="208">
        <v>75</v>
      </c>
      <c r="I98" s="209"/>
      <c r="J98" s="205"/>
      <c r="K98" s="205"/>
      <c r="L98" s="210"/>
      <c r="M98" s="211"/>
      <c r="N98" s="212"/>
      <c r="O98" s="212"/>
      <c r="P98" s="212"/>
      <c r="Q98" s="212"/>
      <c r="R98" s="212"/>
      <c r="S98" s="212"/>
      <c r="T98" s="213"/>
      <c r="AT98" s="214" t="s">
        <v>140</v>
      </c>
      <c r="AU98" s="214" t="s">
        <v>84</v>
      </c>
      <c r="AV98" s="14" t="s">
        <v>84</v>
      </c>
      <c r="AW98" s="14" t="s">
        <v>35</v>
      </c>
      <c r="AX98" s="14" t="s">
        <v>74</v>
      </c>
      <c r="AY98" s="214" t="s">
        <v>130</v>
      </c>
    </row>
    <row r="99" spans="1:65" s="15" customFormat="1" ht="11.25" x14ac:dyDescent="0.2">
      <c r="B99" s="215"/>
      <c r="C99" s="216"/>
      <c r="D99" s="195" t="s">
        <v>140</v>
      </c>
      <c r="E99" s="217" t="s">
        <v>19</v>
      </c>
      <c r="F99" s="218" t="s">
        <v>143</v>
      </c>
      <c r="G99" s="216"/>
      <c r="H99" s="219">
        <v>75</v>
      </c>
      <c r="I99" s="220"/>
      <c r="J99" s="216"/>
      <c r="K99" s="216"/>
      <c r="L99" s="221"/>
      <c r="M99" s="222"/>
      <c r="N99" s="223"/>
      <c r="O99" s="223"/>
      <c r="P99" s="223"/>
      <c r="Q99" s="223"/>
      <c r="R99" s="223"/>
      <c r="S99" s="223"/>
      <c r="T99" s="224"/>
      <c r="AT99" s="225" t="s">
        <v>140</v>
      </c>
      <c r="AU99" s="225" t="s">
        <v>84</v>
      </c>
      <c r="AV99" s="15" t="s">
        <v>137</v>
      </c>
      <c r="AW99" s="15" t="s">
        <v>35</v>
      </c>
      <c r="AX99" s="15" t="s">
        <v>82</v>
      </c>
      <c r="AY99" s="225" t="s">
        <v>130</v>
      </c>
    </row>
    <row r="100" spans="1:65" s="2" customFormat="1" ht="16.5" customHeight="1" x14ac:dyDescent="0.2">
      <c r="A100" s="36"/>
      <c r="B100" s="37"/>
      <c r="C100" s="175" t="s">
        <v>84</v>
      </c>
      <c r="D100" s="175" t="s">
        <v>132</v>
      </c>
      <c r="E100" s="176" t="s">
        <v>144</v>
      </c>
      <c r="F100" s="177" t="s">
        <v>145</v>
      </c>
      <c r="G100" s="178" t="s">
        <v>135</v>
      </c>
      <c r="H100" s="179">
        <v>40</v>
      </c>
      <c r="I100" s="180"/>
      <c r="J100" s="181">
        <f>ROUND(I100*H100,2)</f>
        <v>0</v>
      </c>
      <c r="K100" s="177" t="s">
        <v>136</v>
      </c>
      <c r="L100" s="41"/>
      <c r="M100" s="182" t="s">
        <v>19</v>
      </c>
      <c r="N100" s="183" t="s">
        <v>45</v>
      </c>
      <c r="O100" s="66"/>
      <c r="P100" s="184">
        <f>O100*H100</f>
        <v>0</v>
      </c>
      <c r="Q100" s="184">
        <v>0</v>
      </c>
      <c r="R100" s="184">
        <f>Q100*H100</f>
        <v>0</v>
      </c>
      <c r="S100" s="184">
        <v>0</v>
      </c>
      <c r="T100" s="185">
        <f>S100*H100</f>
        <v>0</v>
      </c>
      <c r="U100" s="36"/>
      <c r="V100" s="36"/>
      <c r="W100" s="36"/>
      <c r="X100" s="36"/>
      <c r="Y100" s="36"/>
      <c r="Z100" s="36"/>
      <c r="AA100" s="36"/>
      <c r="AB100" s="36"/>
      <c r="AC100" s="36"/>
      <c r="AD100" s="36"/>
      <c r="AE100" s="36"/>
      <c r="AR100" s="186" t="s">
        <v>137</v>
      </c>
      <c r="AT100" s="186" t="s">
        <v>132</v>
      </c>
      <c r="AU100" s="186" t="s">
        <v>84</v>
      </c>
      <c r="AY100" s="19" t="s">
        <v>130</v>
      </c>
      <c r="BE100" s="187">
        <f>IF(N100="základní",J100,0)</f>
        <v>0</v>
      </c>
      <c r="BF100" s="187">
        <f>IF(N100="snížená",J100,0)</f>
        <v>0</v>
      </c>
      <c r="BG100" s="187">
        <f>IF(N100="zákl. přenesená",J100,0)</f>
        <v>0</v>
      </c>
      <c r="BH100" s="187">
        <f>IF(N100="sníž. přenesená",J100,0)</f>
        <v>0</v>
      </c>
      <c r="BI100" s="187">
        <f>IF(N100="nulová",J100,0)</f>
        <v>0</v>
      </c>
      <c r="BJ100" s="19" t="s">
        <v>82</v>
      </c>
      <c r="BK100" s="187">
        <f>ROUND(I100*H100,2)</f>
        <v>0</v>
      </c>
      <c r="BL100" s="19" t="s">
        <v>137</v>
      </c>
      <c r="BM100" s="186" t="s">
        <v>137</v>
      </c>
    </row>
    <row r="101" spans="1:65" s="2" customFormat="1" ht="11.25" x14ac:dyDescent="0.2">
      <c r="A101" s="36"/>
      <c r="B101" s="37"/>
      <c r="C101" s="38"/>
      <c r="D101" s="188" t="s">
        <v>138</v>
      </c>
      <c r="E101" s="38"/>
      <c r="F101" s="189" t="s">
        <v>146</v>
      </c>
      <c r="G101" s="38"/>
      <c r="H101" s="38"/>
      <c r="I101" s="190"/>
      <c r="J101" s="38"/>
      <c r="K101" s="38"/>
      <c r="L101" s="41"/>
      <c r="M101" s="191"/>
      <c r="N101" s="192"/>
      <c r="O101" s="66"/>
      <c r="P101" s="66"/>
      <c r="Q101" s="66"/>
      <c r="R101" s="66"/>
      <c r="S101" s="66"/>
      <c r="T101" s="67"/>
      <c r="U101" s="36"/>
      <c r="V101" s="36"/>
      <c r="W101" s="36"/>
      <c r="X101" s="36"/>
      <c r="Y101" s="36"/>
      <c r="Z101" s="36"/>
      <c r="AA101" s="36"/>
      <c r="AB101" s="36"/>
      <c r="AC101" s="36"/>
      <c r="AD101" s="36"/>
      <c r="AE101" s="36"/>
      <c r="AT101" s="19" t="s">
        <v>138</v>
      </c>
      <c r="AU101" s="19" t="s">
        <v>84</v>
      </c>
    </row>
    <row r="102" spans="1:65" s="14" customFormat="1" ht="11.25" x14ac:dyDescent="0.2">
      <c r="B102" s="204"/>
      <c r="C102" s="205"/>
      <c r="D102" s="195" t="s">
        <v>140</v>
      </c>
      <c r="E102" s="206" t="s">
        <v>19</v>
      </c>
      <c r="F102" s="207" t="s">
        <v>147</v>
      </c>
      <c r="G102" s="205"/>
      <c r="H102" s="208">
        <v>40</v>
      </c>
      <c r="I102" s="209"/>
      <c r="J102" s="205"/>
      <c r="K102" s="205"/>
      <c r="L102" s="210"/>
      <c r="M102" s="211"/>
      <c r="N102" s="212"/>
      <c r="O102" s="212"/>
      <c r="P102" s="212"/>
      <c r="Q102" s="212"/>
      <c r="R102" s="212"/>
      <c r="S102" s="212"/>
      <c r="T102" s="213"/>
      <c r="AT102" s="214" t="s">
        <v>140</v>
      </c>
      <c r="AU102" s="214" t="s">
        <v>84</v>
      </c>
      <c r="AV102" s="14" t="s">
        <v>84</v>
      </c>
      <c r="AW102" s="14" t="s">
        <v>35</v>
      </c>
      <c r="AX102" s="14" t="s">
        <v>74</v>
      </c>
      <c r="AY102" s="214" t="s">
        <v>130</v>
      </c>
    </row>
    <row r="103" spans="1:65" s="15" customFormat="1" ht="11.25" x14ac:dyDescent="0.2">
      <c r="B103" s="215"/>
      <c r="C103" s="216"/>
      <c r="D103" s="195" t="s">
        <v>140</v>
      </c>
      <c r="E103" s="217" t="s">
        <v>19</v>
      </c>
      <c r="F103" s="218" t="s">
        <v>143</v>
      </c>
      <c r="G103" s="216"/>
      <c r="H103" s="219">
        <v>40</v>
      </c>
      <c r="I103" s="220"/>
      <c r="J103" s="216"/>
      <c r="K103" s="216"/>
      <c r="L103" s="221"/>
      <c r="M103" s="222"/>
      <c r="N103" s="223"/>
      <c r="O103" s="223"/>
      <c r="P103" s="223"/>
      <c r="Q103" s="223"/>
      <c r="R103" s="223"/>
      <c r="S103" s="223"/>
      <c r="T103" s="224"/>
      <c r="AT103" s="225" t="s">
        <v>140</v>
      </c>
      <c r="AU103" s="225" t="s">
        <v>84</v>
      </c>
      <c r="AV103" s="15" t="s">
        <v>137</v>
      </c>
      <c r="AW103" s="15" t="s">
        <v>35</v>
      </c>
      <c r="AX103" s="15" t="s">
        <v>82</v>
      </c>
      <c r="AY103" s="225" t="s">
        <v>130</v>
      </c>
    </row>
    <row r="104" spans="1:65" s="2" customFormat="1" ht="37.9" customHeight="1" x14ac:dyDescent="0.2">
      <c r="A104" s="36"/>
      <c r="B104" s="37"/>
      <c r="C104" s="175" t="s">
        <v>148</v>
      </c>
      <c r="D104" s="175" t="s">
        <v>132</v>
      </c>
      <c r="E104" s="176" t="s">
        <v>149</v>
      </c>
      <c r="F104" s="177" t="s">
        <v>150</v>
      </c>
      <c r="G104" s="178" t="s">
        <v>135</v>
      </c>
      <c r="H104" s="179">
        <v>90</v>
      </c>
      <c r="I104" s="180"/>
      <c r="J104" s="181">
        <f>ROUND(I104*H104,2)</f>
        <v>0</v>
      </c>
      <c r="K104" s="177" t="s">
        <v>136</v>
      </c>
      <c r="L104" s="41"/>
      <c r="M104" s="182" t="s">
        <v>19</v>
      </c>
      <c r="N104" s="183" t="s">
        <v>45</v>
      </c>
      <c r="O104" s="66"/>
      <c r="P104" s="184">
        <f>O104*H104</f>
        <v>0</v>
      </c>
      <c r="Q104" s="184">
        <v>0</v>
      </c>
      <c r="R104" s="184">
        <f>Q104*H104</f>
        <v>0</v>
      </c>
      <c r="S104" s="184">
        <v>0.18</v>
      </c>
      <c r="T104" s="185">
        <f>S104*H104</f>
        <v>16.2</v>
      </c>
      <c r="U104" s="36"/>
      <c r="V104" s="36"/>
      <c r="W104" s="36"/>
      <c r="X104" s="36"/>
      <c r="Y104" s="36"/>
      <c r="Z104" s="36"/>
      <c r="AA104" s="36"/>
      <c r="AB104" s="36"/>
      <c r="AC104" s="36"/>
      <c r="AD104" s="36"/>
      <c r="AE104" s="36"/>
      <c r="AR104" s="186" t="s">
        <v>137</v>
      </c>
      <c r="AT104" s="186" t="s">
        <v>132</v>
      </c>
      <c r="AU104" s="186" t="s">
        <v>84</v>
      </c>
      <c r="AY104" s="19" t="s">
        <v>130</v>
      </c>
      <c r="BE104" s="187">
        <f>IF(N104="základní",J104,0)</f>
        <v>0</v>
      </c>
      <c r="BF104" s="187">
        <f>IF(N104="snížená",J104,0)</f>
        <v>0</v>
      </c>
      <c r="BG104" s="187">
        <f>IF(N104="zákl. přenesená",J104,0)</f>
        <v>0</v>
      </c>
      <c r="BH104" s="187">
        <f>IF(N104="sníž. přenesená",J104,0)</f>
        <v>0</v>
      </c>
      <c r="BI104" s="187">
        <f>IF(N104="nulová",J104,0)</f>
        <v>0</v>
      </c>
      <c r="BJ104" s="19" t="s">
        <v>82</v>
      </c>
      <c r="BK104" s="187">
        <f>ROUND(I104*H104,2)</f>
        <v>0</v>
      </c>
      <c r="BL104" s="19" t="s">
        <v>137</v>
      </c>
      <c r="BM104" s="186" t="s">
        <v>151</v>
      </c>
    </row>
    <row r="105" spans="1:65" s="2" customFormat="1" ht="11.25" x14ac:dyDescent="0.2">
      <c r="A105" s="36"/>
      <c r="B105" s="37"/>
      <c r="C105" s="38"/>
      <c r="D105" s="188" t="s">
        <v>138</v>
      </c>
      <c r="E105" s="38"/>
      <c r="F105" s="189" t="s">
        <v>152</v>
      </c>
      <c r="G105" s="38"/>
      <c r="H105" s="38"/>
      <c r="I105" s="190"/>
      <c r="J105" s="38"/>
      <c r="K105" s="38"/>
      <c r="L105" s="41"/>
      <c r="M105" s="191"/>
      <c r="N105" s="192"/>
      <c r="O105" s="66"/>
      <c r="P105" s="66"/>
      <c r="Q105" s="66"/>
      <c r="R105" s="66"/>
      <c r="S105" s="66"/>
      <c r="T105" s="67"/>
      <c r="U105" s="36"/>
      <c r="V105" s="36"/>
      <c r="W105" s="36"/>
      <c r="X105" s="36"/>
      <c r="Y105" s="36"/>
      <c r="Z105" s="36"/>
      <c r="AA105" s="36"/>
      <c r="AB105" s="36"/>
      <c r="AC105" s="36"/>
      <c r="AD105" s="36"/>
      <c r="AE105" s="36"/>
      <c r="AT105" s="19" t="s">
        <v>138</v>
      </c>
      <c r="AU105" s="19" t="s">
        <v>84</v>
      </c>
    </row>
    <row r="106" spans="1:65" s="13" customFormat="1" ht="22.5" x14ac:dyDescent="0.2">
      <c r="B106" s="193"/>
      <c r="C106" s="194"/>
      <c r="D106" s="195" t="s">
        <v>140</v>
      </c>
      <c r="E106" s="196" t="s">
        <v>19</v>
      </c>
      <c r="F106" s="197" t="s">
        <v>153</v>
      </c>
      <c r="G106" s="194"/>
      <c r="H106" s="196" t="s">
        <v>19</v>
      </c>
      <c r="I106" s="198"/>
      <c r="J106" s="194"/>
      <c r="K106" s="194"/>
      <c r="L106" s="199"/>
      <c r="M106" s="200"/>
      <c r="N106" s="201"/>
      <c r="O106" s="201"/>
      <c r="P106" s="201"/>
      <c r="Q106" s="201"/>
      <c r="R106" s="201"/>
      <c r="S106" s="201"/>
      <c r="T106" s="202"/>
      <c r="AT106" s="203" t="s">
        <v>140</v>
      </c>
      <c r="AU106" s="203" t="s">
        <v>84</v>
      </c>
      <c r="AV106" s="13" t="s">
        <v>82</v>
      </c>
      <c r="AW106" s="13" t="s">
        <v>35</v>
      </c>
      <c r="AX106" s="13" t="s">
        <v>74</v>
      </c>
      <c r="AY106" s="203" t="s">
        <v>130</v>
      </c>
    </row>
    <row r="107" spans="1:65" s="14" customFormat="1" ht="11.25" x14ac:dyDescent="0.2">
      <c r="B107" s="204"/>
      <c r="C107" s="205"/>
      <c r="D107" s="195" t="s">
        <v>140</v>
      </c>
      <c r="E107" s="206" t="s">
        <v>19</v>
      </c>
      <c r="F107" s="207" t="s">
        <v>154</v>
      </c>
      <c r="G107" s="205"/>
      <c r="H107" s="208">
        <v>90</v>
      </c>
      <c r="I107" s="209"/>
      <c r="J107" s="205"/>
      <c r="K107" s="205"/>
      <c r="L107" s="210"/>
      <c r="M107" s="211"/>
      <c r="N107" s="212"/>
      <c r="O107" s="212"/>
      <c r="P107" s="212"/>
      <c r="Q107" s="212"/>
      <c r="R107" s="212"/>
      <c r="S107" s="212"/>
      <c r="T107" s="213"/>
      <c r="AT107" s="214" t="s">
        <v>140</v>
      </c>
      <c r="AU107" s="214" t="s">
        <v>84</v>
      </c>
      <c r="AV107" s="14" t="s">
        <v>84</v>
      </c>
      <c r="AW107" s="14" t="s">
        <v>35</v>
      </c>
      <c r="AX107" s="14" t="s">
        <v>74</v>
      </c>
      <c r="AY107" s="214" t="s">
        <v>130</v>
      </c>
    </row>
    <row r="108" spans="1:65" s="15" customFormat="1" ht="11.25" x14ac:dyDescent="0.2">
      <c r="B108" s="215"/>
      <c r="C108" s="216"/>
      <c r="D108" s="195" t="s">
        <v>140</v>
      </c>
      <c r="E108" s="217" t="s">
        <v>19</v>
      </c>
      <c r="F108" s="218" t="s">
        <v>143</v>
      </c>
      <c r="G108" s="216"/>
      <c r="H108" s="219">
        <v>90</v>
      </c>
      <c r="I108" s="220"/>
      <c r="J108" s="216"/>
      <c r="K108" s="216"/>
      <c r="L108" s="221"/>
      <c r="M108" s="222"/>
      <c r="N108" s="223"/>
      <c r="O108" s="223"/>
      <c r="P108" s="223"/>
      <c r="Q108" s="223"/>
      <c r="R108" s="223"/>
      <c r="S108" s="223"/>
      <c r="T108" s="224"/>
      <c r="AT108" s="225" t="s">
        <v>140</v>
      </c>
      <c r="AU108" s="225" t="s">
        <v>84</v>
      </c>
      <c r="AV108" s="15" t="s">
        <v>137</v>
      </c>
      <c r="AW108" s="15" t="s">
        <v>35</v>
      </c>
      <c r="AX108" s="15" t="s">
        <v>82</v>
      </c>
      <c r="AY108" s="225" t="s">
        <v>130</v>
      </c>
    </row>
    <row r="109" spans="1:65" s="2" customFormat="1" ht="37.9" customHeight="1" x14ac:dyDescent="0.2">
      <c r="A109" s="36"/>
      <c r="B109" s="37"/>
      <c r="C109" s="175" t="s">
        <v>137</v>
      </c>
      <c r="D109" s="175" t="s">
        <v>132</v>
      </c>
      <c r="E109" s="176" t="s">
        <v>155</v>
      </c>
      <c r="F109" s="177" t="s">
        <v>156</v>
      </c>
      <c r="G109" s="178" t="s">
        <v>135</v>
      </c>
      <c r="H109" s="179">
        <v>60</v>
      </c>
      <c r="I109" s="180"/>
      <c r="J109" s="181">
        <f>ROUND(I109*H109,2)</f>
        <v>0</v>
      </c>
      <c r="K109" s="177" t="s">
        <v>136</v>
      </c>
      <c r="L109" s="41"/>
      <c r="M109" s="182" t="s">
        <v>19</v>
      </c>
      <c r="N109" s="183" t="s">
        <v>45</v>
      </c>
      <c r="O109" s="66"/>
      <c r="P109" s="184">
        <f>O109*H109</f>
        <v>0</v>
      </c>
      <c r="Q109" s="184">
        <v>0</v>
      </c>
      <c r="R109" s="184">
        <f>Q109*H109</f>
        <v>0</v>
      </c>
      <c r="S109" s="184">
        <v>0.28999999999999998</v>
      </c>
      <c r="T109" s="185">
        <f>S109*H109</f>
        <v>17.399999999999999</v>
      </c>
      <c r="U109" s="36"/>
      <c r="V109" s="36"/>
      <c r="W109" s="36"/>
      <c r="X109" s="36"/>
      <c r="Y109" s="36"/>
      <c r="Z109" s="36"/>
      <c r="AA109" s="36"/>
      <c r="AB109" s="36"/>
      <c r="AC109" s="36"/>
      <c r="AD109" s="36"/>
      <c r="AE109" s="36"/>
      <c r="AR109" s="186" t="s">
        <v>137</v>
      </c>
      <c r="AT109" s="186" t="s">
        <v>132</v>
      </c>
      <c r="AU109" s="186" t="s">
        <v>84</v>
      </c>
      <c r="AY109" s="19" t="s">
        <v>130</v>
      </c>
      <c r="BE109" s="187">
        <f>IF(N109="základní",J109,0)</f>
        <v>0</v>
      </c>
      <c r="BF109" s="187">
        <f>IF(N109="snížená",J109,0)</f>
        <v>0</v>
      </c>
      <c r="BG109" s="187">
        <f>IF(N109="zákl. přenesená",J109,0)</f>
        <v>0</v>
      </c>
      <c r="BH109" s="187">
        <f>IF(N109="sníž. přenesená",J109,0)</f>
        <v>0</v>
      </c>
      <c r="BI109" s="187">
        <f>IF(N109="nulová",J109,0)</f>
        <v>0</v>
      </c>
      <c r="BJ109" s="19" t="s">
        <v>82</v>
      </c>
      <c r="BK109" s="187">
        <f>ROUND(I109*H109,2)</f>
        <v>0</v>
      </c>
      <c r="BL109" s="19" t="s">
        <v>137</v>
      </c>
      <c r="BM109" s="186" t="s">
        <v>157</v>
      </c>
    </row>
    <row r="110" spans="1:65" s="2" customFormat="1" ht="11.25" x14ac:dyDescent="0.2">
      <c r="A110" s="36"/>
      <c r="B110" s="37"/>
      <c r="C110" s="38"/>
      <c r="D110" s="188" t="s">
        <v>138</v>
      </c>
      <c r="E110" s="38"/>
      <c r="F110" s="189" t="s">
        <v>158</v>
      </c>
      <c r="G110" s="38"/>
      <c r="H110" s="38"/>
      <c r="I110" s="190"/>
      <c r="J110" s="38"/>
      <c r="K110" s="38"/>
      <c r="L110" s="41"/>
      <c r="M110" s="191"/>
      <c r="N110" s="192"/>
      <c r="O110" s="66"/>
      <c r="P110" s="66"/>
      <c r="Q110" s="66"/>
      <c r="R110" s="66"/>
      <c r="S110" s="66"/>
      <c r="T110" s="67"/>
      <c r="U110" s="36"/>
      <c r="V110" s="36"/>
      <c r="W110" s="36"/>
      <c r="X110" s="36"/>
      <c r="Y110" s="36"/>
      <c r="Z110" s="36"/>
      <c r="AA110" s="36"/>
      <c r="AB110" s="36"/>
      <c r="AC110" s="36"/>
      <c r="AD110" s="36"/>
      <c r="AE110" s="36"/>
      <c r="AT110" s="19" t="s">
        <v>138</v>
      </c>
      <c r="AU110" s="19" t="s">
        <v>84</v>
      </c>
    </row>
    <row r="111" spans="1:65" s="13" customFormat="1" ht="22.5" x14ac:dyDescent="0.2">
      <c r="B111" s="193"/>
      <c r="C111" s="194"/>
      <c r="D111" s="195" t="s">
        <v>140</v>
      </c>
      <c r="E111" s="196" t="s">
        <v>19</v>
      </c>
      <c r="F111" s="197" t="s">
        <v>153</v>
      </c>
      <c r="G111" s="194"/>
      <c r="H111" s="196" t="s">
        <v>19</v>
      </c>
      <c r="I111" s="198"/>
      <c r="J111" s="194"/>
      <c r="K111" s="194"/>
      <c r="L111" s="199"/>
      <c r="M111" s="200"/>
      <c r="N111" s="201"/>
      <c r="O111" s="201"/>
      <c r="P111" s="201"/>
      <c r="Q111" s="201"/>
      <c r="R111" s="201"/>
      <c r="S111" s="201"/>
      <c r="T111" s="202"/>
      <c r="AT111" s="203" t="s">
        <v>140</v>
      </c>
      <c r="AU111" s="203" t="s">
        <v>84</v>
      </c>
      <c r="AV111" s="13" t="s">
        <v>82</v>
      </c>
      <c r="AW111" s="13" t="s">
        <v>35</v>
      </c>
      <c r="AX111" s="13" t="s">
        <v>74</v>
      </c>
      <c r="AY111" s="203" t="s">
        <v>130</v>
      </c>
    </row>
    <row r="112" spans="1:65" s="14" customFormat="1" ht="11.25" x14ac:dyDescent="0.2">
      <c r="B112" s="204"/>
      <c r="C112" s="205"/>
      <c r="D112" s="195" t="s">
        <v>140</v>
      </c>
      <c r="E112" s="206" t="s">
        <v>19</v>
      </c>
      <c r="F112" s="207" t="s">
        <v>159</v>
      </c>
      <c r="G112" s="205"/>
      <c r="H112" s="208">
        <v>60</v>
      </c>
      <c r="I112" s="209"/>
      <c r="J112" s="205"/>
      <c r="K112" s="205"/>
      <c r="L112" s="210"/>
      <c r="M112" s="211"/>
      <c r="N112" s="212"/>
      <c r="O112" s="212"/>
      <c r="P112" s="212"/>
      <c r="Q112" s="212"/>
      <c r="R112" s="212"/>
      <c r="S112" s="212"/>
      <c r="T112" s="213"/>
      <c r="AT112" s="214" t="s">
        <v>140</v>
      </c>
      <c r="AU112" s="214" t="s">
        <v>84</v>
      </c>
      <c r="AV112" s="14" t="s">
        <v>84</v>
      </c>
      <c r="AW112" s="14" t="s">
        <v>35</v>
      </c>
      <c r="AX112" s="14" t="s">
        <v>74</v>
      </c>
      <c r="AY112" s="214" t="s">
        <v>130</v>
      </c>
    </row>
    <row r="113" spans="1:65" s="15" customFormat="1" ht="11.25" x14ac:dyDescent="0.2">
      <c r="B113" s="215"/>
      <c r="C113" s="216"/>
      <c r="D113" s="195" t="s">
        <v>140</v>
      </c>
      <c r="E113" s="217" t="s">
        <v>19</v>
      </c>
      <c r="F113" s="218" t="s">
        <v>143</v>
      </c>
      <c r="G113" s="216"/>
      <c r="H113" s="219">
        <v>60</v>
      </c>
      <c r="I113" s="220"/>
      <c r="J113" s="216"/>
      <c r="K113" s="216"/>
      <c r="L113" s="221"/>
      <c r="M113" s="222"/>
      <c r="N113" s="223"/>
      <c r="O113" s="223"/>
      <c r="P113" s="223"/>
      <c r="Q113" s="223"/>
      <c r="R113" s="223"/>
      <c r="S113" s="223"/>
      <c r="T113" s="224"/>
      <c r="AT113" s="225" t="s">
        <v>140</v>
      </c>
      <c r="AU113" s="225" t="s">
        <v>84</v>
      </c>
      <c r="AV113" s="15" t="s">
        <v>137</v>
      </c>
      <c r="AW113" s="15" t="s">
        <v>35</v>
      </c>
      <c r="AX113" s="15" t="s">
        <v>82</v>
      </c>
      <c r="AY113" s="225" t="s">
        <v>130</v>
      </c>
    </row>
    <row r="114" spans="1:65" s="2" customFormat="1" ht="24.2" customHeight="1" x14ac:dyDescent="0.2">
      <c r="A114" s="36"/>
      <c r="B114" s="37"/>
      <c r="C114" s="175" t="s">
        <v>160</v>
      </c>
      <c r="D114" s="175" t="s">
        <v>132</v>
      </c>
      <c r="E114" s="176" t="s">
        <v>161</v>
      </c>
      <c r="F114" s="177" t="s">
        <v>162</v>
      </c>
      <c r="G114" s="178" t="s">
        <v>135</v>
      </c>
      <c r="H114" s="179">
        <v>90</v>
      </c>
      <c r="I114" s="180"/>
      <c r="J114" s="181">
        <f>ROUND(I114*H114,2)</f>
        <v>0</v>
      </c>
      <c r="K114" s="177" t="s">
        <v>136</v>
      </c>
      <c r="L114" s="41"/>
      <c r="M114" s="182" t="s">
        <v>19</v>
      </c>
      <c r="N114" s="183" t="s">
        <v>45</v>
      </c>
      <c r="O114" s="66"/>
      <c r="P114" s="184">
        <f>O114*H114</f>
        <v>0</v>
      </c>
      <c r="Q114" s="184">
        <v>0</v>
      </c>
      <c r="R114" s="184">
        <f>Q114*H114</f>
        <v>0</v>
      </c>
      <c r="S114" s="184">
        <v>0.35499999999999998</v>
      </c>
      <c r="T114" s="185">
        <f>S114*H114</f>
        <v>31.95</v>
      </c>
      <c r="U114" s="36"/>
      <c r="V114" s="36"/>
      <c r="W114" s="36"/>
      <c r="X114" s="36"/>
      <c r="Y114" s="36"/>
      <c r="Z114" s="36"/>
      <c r="AA114" s="36"/>
      <c r="AB114" s="36"/>
      <c r="AC114" s="36"/>
      <c r="AD114" s="36"/>
      <c r="AE114" s="36"/>
      <c r="AR114" s="186" t="s">
        <v>137</v>
      </c>
      <c r="AT114" s="186" t="s">
        <v>132</v>
      </c>
      <c r="AU114" s="186" t="s">
        <v>84</v>
      </c>
      <c r="AY114" s="19" t="s">
        <v>130</v>
      </c>
      <c r="BE114" s="187">
        <f>IF(N114="základní",J114,0)</f>
        <v>0</v>
      </c>
      <c r="BF114" s="187">
        <f>IF(N114="snížená",J114,0)</f>
        <v>0</v>
      </c>
      <c r="BG114" s="187">
        <f>IF(N114="zákl. přenesená",J114,0)</f>
        <v>0</v>
      </c>
      <c r="BH114" s="187">
        <f>IF(N114="sníž. přenesená",J114,0)</f>
        <v>0</v>
      </c>
      <c r="BI114" s="187">
        <f>IF(N114="nulová",J114,0)</f>
        <v>0</v>
      </c>
      <c r="BJ114" s="19" t="s">
        <v>82</v>
      </c>
      <c r="BK114" s="187">
        <f>ROUND(I114*H114,2)</f>
        <v>0</v>
      </c>
      <c r="BL114" s="19" t="s">
        <v>137</v>
      </c>
      <c r="BM114" s="186" t="s">
        <v>163</v>
      </c>
    </row>
    <row r="115" spans="1:65" s="2" customFormat="1" ht="11.25" x14ac:dyDescent="0.2">
      <c r="A115" s="36"/>
      <c r="B115" s="37"/>
      <c r="C115" s="38"/>
      <c r="D115" s="188" t="s">
        <v>138</v>
      </c>
      <c r="E115" s="38"/>
      <c r="F115" s="189" t="s">
        <v>164</v>
      </c>
      <c r="G115" s="38"/>
      <c r="H115" s="38"/>
      <c r="I115" s="190"/>
      <c r="J115" s="38"/>
      <c r="K115" s="38"/>
      <c r="L115" s="41"/>
      <c r="M115" s="191"/>
      <c r="N115" s="192"/>
      <c r="O115" s="66"/>
      <c r="P115" s="66"/>
      <c r="Q115" s="66"/>
      <c r="R115" s="66"/>
      <c r="S115" s="66"/>
      <c r="T115" s="67"/>
      <c r="U115" s="36"/>
      <c r="V115" s="36"/>
      <c r="W115" s="36"/>
      <c r="X115" s="36"/>
      <c r="Y115" s="36"/>
      <c r="Z115" s="36"/>
      <c r="AA115" s="36"/>
      <c r="AB115" s="36"/>
      <c r="AC115" s="36"/>
      <c r="AD115" s="36"/>
      <c r="AE115" s="36"/>
      <c r="AT115" s="19" t="s">
        <v>138</v>
      </c>
      <c r="AU115" s="19" t="s">
        <v>84</v>
      </c>
    </row>
    <row r="116" spans="1:65" s="13" customFormat="1" ht="22.5" x14ac:dyDescent="0.2">
      <c r="B116" s="193"/>
      <c r="C116" s="194"/>
      <c r="D116" s="195" t="s">
        <v>140</v>
      </c>
      <c r="E116" s="196" t="s">
        <v>19</v>
      </c>
      <c r="F116" s="197" t="s">
        <v>153</v>
      </c>
      <c r="G116" s="194"/>
      <c r="H116" s="196" t="s">
        <v>19</v>
      </c>
      <c r="I116" s="198"/>
      <c r="J116" s="194"/>
      <c r="K116" s="194"/>
      <c r="L116" s="199"/>
      <c r="M116" s="200"/>
      <c r="N116" s="201"/>
      <c r="O116" s="201"/>
      <c r="P116" s="201"/>
      <c r="Q116" s="201"/>
      <c r="R116" s="201"/>
      <c r="S116" s="201"/>
      <c r="T116" s="202"/>
      <c r="AT116" s="203" t="s">
        <v>140</v>
      </c>
      <c r="AU116" s="203" t="s">
        <v>84</v>
      </c>
      <c r="AV116" s="13" t="s">
        <v>82</v>
      </c>
      <c r="AW116" s="13" t="s">
        <v>35</v>
      </c>
      <c r="AX116" s="13" t="s">
        <v>74</v>
      </c>
      <c r="AY116" s="203" t="s">
        <v>130</v>
      </c>
    </row>
    <row r="117" spans="1:65" s="14" customFormat="1" ht="11.25" x14ac:dyDescent="0.2">
      <c r="B117" s="204"/>
      <c r="C117" s="205"/>
      <c r="D117" s="195" t="s">
        <v>140</v>
      </c>
      <c r="E117" s="206" t="s">
        <v>19</v>
      </c>
      <c r="F117" s="207" t="s">
        <v>165</v>
      </c>
      <c r="G117" s="205"/>
      <c r="H117" s="208">
        <v>90</v>
      </c>
      <c r="I117" s="209"/>
      <c r="J117" s="205"/>
      <c r="K117" s="205"/>
      <c r="L117" s="210"/>
      <c r="M117" s="211"/>
      <c r="N117" s="212"/>
      <c r="O117" s="212"/>
      <c r="P117" s="212"/>
      <c r="Q117" s="212"/>
      <c r="R117" s="212"/>
      <c r="S117" s="212"/>
      <c r="T117" s="213"/>
      <c r="AT117" s="214" t="s">
        <v>140</v>
      </c>
      <c r="AU117" s="214" t="s">
        <v>84</v>
      </c>
      <c r="AV117" s="14" t="s">
        <v>84</v>
      </c>
      <c r="AW117" s="14" t="s">
        <v>35</v>
      </c>
      <c r="AX117" s="14" t="s">
        <v>74</v>
      </c>
      <c r="AY117" s="214" t="s">
        <v>130</v>
      </c>
    </row>
    <row r="118" spans="1:65" s="15" customFormat="1" ht="11.25" x14ac:dyDescent="0.2">
      <c r="B118" s="215"/>
      <c r="C118" s="216"/>
      <c r="D118" s="195" t="s">
        <v>140</v>
      </c>
      <c r="E118" s="217" t="s">
        <v>19</v>
      </c>
      <c r="F118" s="218" t="s">
        <v>143</v>
      </c>
      <c r="G118" s="216"/>
      <c r="H118" s="219">
        <v>90</v>
      </c>
      <c r="I118" s="220"/>
      <c r="J118" s="216"/>
      <c r="K118" s="216"/>
      <c r="L118" s="221"/>
      <c r="M118" s="222"/>
      <c r="N118" s="223"/>
      <c r="O118" s="223"/>
      <c r="P118" s="223"/>
      <c r="Q118" s="223"/>
      <c r="R118" s="223"/>
      <c r="S118" s="223"/>
      <c r="T118" s="224"/>
      <c r="AT118" s="225" t="s">
        <v>140</v>
      </c>
      <c r="AU118" s="225" t="s">
        <v>84</v>
      </c>
      <c r="AV118" s="15" t="s">
        <v>137</v>
      </c>
      <c r="AW118" s="15" t="s">
        <v>35</v>
      </c>
      <c r="AX118" s="15" t="s">
        <v>82</v>
      </c>
      <c r="AY118" s="225" t="s">
        <v>130</v>
      </c>
    </row>
    <row r="119" spans="1:65" s="2" customFormat="1" ht="21.75" customHeight="1" x14ac:dyDescent="0.2">
      <c r="A119" s="36"/>
      <c r="B119" s="37"/>
      <c r="C119" s="175" t="s">
        <v>166</v>
      </c>
      <c r="D119" s="175" t="s">
        <v>132</v>
      </c>
      <c r="E119" s="176" t="s">
        <v>167</v>
      </c>
      <c r="F119" s="177" t="s">
        <v>168</v>
      </c>
      <c r="G119" s="178" t="s">
        <v>135</v>
      </c>
      <c r="H119" s="179">
        <v>148.5</v>
      </c>
      <c r="I119" s="180"/>
      <c r="J119" s="181">
        <f>ROUND(I119*H119,2)</f>
        <v>0</v>
      </c>
      <c r="K119" s="177" t="s">
        <v>136</v>
      </c>
      <c r="L119" s="41"/>
      <c r="M119" s="182" t="s">
        <v>19</v>
      </c>
      <c r="N119" s="183" t="s">
        <v>45</v>
      </c>
      <c r="O119" s="66"/>
      <c r="P119" s="184">
        <f>O119*H119</f>
        <v>0</v>
      </c>
      <c r="Q119" s="184">
        <v>0</v>
      </c>
      <c r="R119" s="184">
        <f>Q119*H119</f>
        <v>0</v>
      </c>
      <c r="S119" s="184">
        <v>8.0000000000000004E-4</v>
      </c>
      <c r="T119" s="185">
        <f>S119*H119</f>
        <v>0.1188</v>
      </c>
      <c r="U119" s="36"/>
      <c r="V119" s="36"/>
      <c r="W119" s="36"/>
      <c r="X119" s="36"/>
      <c r="Y119" s="36"/>
      <c r="Z119" s="36"/>
      <c r="AA119" s="36"/>
      <c r="AB119" s="36"/>
      <c r="AC119" s="36"/>
      <c r="AD119" s="36"/>
      <c r="AE119" s="36"/>
      <c r="AR119" s="186" t="s">
        <v>137</v>
      </c>
      <c r="AT119" s="186" t="s">
        <v>132</v>
      </c>
      <c r="AU119" s="186" t="s">
        <v>84</v>
      </c>
      <c r="AY119" s="19" t="s">
        <v>130</v>
      </c>
      <c r="BE119" s="187">
        <f>IF(N119="základní",J119,0)</f>
        <v>0</v>
      </c>
      <c r="BF119" s="187">
        <f>IF(N119="snížená",J119,0)</f>
        <v>0</v>
      </c>
      <c r="BG119" s="187">
        <f>IF(N119="zákl. přenesená",J119,0)</f>
        <v>0</v>
      </c>
      <c r="BH119" s="187">
        <f>IF(N119="sníž. přenesená",J119,0)</f>
        <v>0</v>
      </c>
      <c r="BI119" s="187">
        <f>IF(N119="nulová",J119,0)</f>
        <v>0</v>
      </c>
      <c r="BJ119" s="19" t="s">
        <v>82</v>
      </c>
      <c r="BK119" s="187">
        <f>ROUND(I119*H119,2)</f>
        <v>0</v>
      </c>
      <c r="BL119" s="19" t="s">
        <v>137</v>
      </c>
      <c r="BM119" s="186" t="s">
        <v>169</v>
      </c>
    </row>
    <row r="120" spans="1:65" s="2" customFormat="1" ht="11.25" x14ac:dyDescent="0.2">
      <c r="A120" s="36"/>
      <c r="B120" s="37"/>
      <c r="C120" s="38"/>
      <c r="D120" s="188" t="s">
        <v>138</v>
      </c>
      <c r="E120" s="38"/>
      <c r="F120" s="189" t="s">
        <v>170</v>
      </c>
      <c r="G120" s="38"/>
      <c r="H120" s="38"/>
      <c r="I120" s="190"/>
      <c r="J120" s="38"/>
      <c r="K120" s="38"/>
      <c r="L120" s="41"/>
      <c r="M120" s="191"/>
      <c r="N120" s="192"/>
      <c r="O120" s="66"/>
      <c r="P120" s="66"/>
      <c r="Q120" s="66"/>
      <c r="R120" s="66"/>
      <c r="S120" s="66"/>
      <c r="T120" s="67"/>
      <c r="U120" s="36"/>
      <c r="V120" s="36"/>
      <c r="W120" s="36"/>
      <c r="X120" s="36"/>
      <c r="Y120" s="36"/>
      <c r="Z120" s="36"/>
      <c r="AA120" s="36"/>
      <c r="AB120" s="36"/>
      <c r="AC120" s="36"/>
      <c r="AD120" s="36"/>
      <c r="AE120" s="36"/>
      <c r="AT120" s="19" t="s">
        <v>138</v>
      </c>
      <c r="AU120" s="19" t="s">
        <v>84</v>
      </c>
    </row>
    <row r="121" spans="1:65" s="13" customFormat="1" ht="22.5" x14ac:dyDescent="0.2">
      <c r="B121" s="193"/>
      <c r="C121" s="194"/>
      <c r="D121" s="195" t="s">
        <v>140</v>
      </c>
      <c r="E121" s="196" t="s">
        <v>19</v>
      </c>
      <c r="F121" s="197" t="s">
        <v>153</v>
      </c>
      <c r="G121" s="194"/>
      <c r="H121" s="196" t="s">
        <v>19</v>
      </c>
      <c r="I121" s="198"/>
      <c r="J121" s="194"/>
      <c r="K121" s="194"/>
      <c r="L121" s="199"/>
      <c r="M121" s="200"/>
      <c r="N121" s="201"/>
      <c r="O121" s="201"/>
      <c r="P121" s="201"/>
      <c r="Q121" s="201"/>
      <c r="R121" s="201"/>
      <c r="S121" s="201"/>
      <c r="T121" s="202"/>
      <c r="AT121" s="203" t="s">
        <v>140</v>
      </c>
      <c r="AU121" s="203" t="s">
        <v>84</v>
      </c>
      <c r="AV121" s="13" t="s">
        <v>82</v>
      </c>
      <c r="AW121" s="13" t="s">
        <v>35</v>
      </c>
      <c r="AX121" s="13" t="s">
        <v>74</v>
      </c>
      <c r="AY121" s="203" t="s">
        <v>130</v>
      </c>
    </row>
    <row r="122" spans="1:65" s="14" customFormat="1" ht="11.25" x14ac:dyDescent="0.2">
      <c r="B122" s="204"/>
      <c r="C122" s="205"/>
      <c r="D122" s="195" t="s">
        <v>140</v>
      </c>
      <c r="E122" s="206" t="s">
        <v>19</v>
      </c>
      <c r="F122" s="207" t="s">
        <v>171</v>
      </c>
      <c r="G122" s="205"/>
      <c r="H122" s="208">
        <v>148.5</v>
      </c>
      <c r="I122" s="209"/>
      <c r="J122" s="205"/>
      <c r="K122" s="205"/>
      <c r="L122" s="210"/>
      <c r="M122" s="211"/>
      <c r="N122" s="212"/>
      <c r="O122" s="212"/>
      <c r="P122" s="212"/>
      <c r="Q122" s="212"/>
      <c r="R122" s="212"/>
      <c r="S122" s="212"/>
      <c r="T122" s="213"/>
      <c r="AT122" s="214" t="s">
        <v>140</v>
      </c>
      <c r="AU122" s="214" t="s">
        <v>84</v>
      </c>
      <c r="AV122" s="14" t="s">
        <v>84</v>
      </c>
      <c r="AW122" s="14" t="s">
        <v>35</v>
      </c>
      <c r="AX122" s="14" t="s">
        <v>74</v>
      </c>
      <c r="AY122" s="214" t="s">
        <v>130</v>
      </c>
    </row>
    <row r="123" spans="1:65" s="15" customFormat="1" ht="11.25" x14ac:dyDescent="0.2">
      <c r="B123" s="215"/>
      <c r="C123" s="216"/>
      <c r="D123" s="195" t="s">
        <v>140</v>
      </c>
      <c r="E123" s="217" t="s">
        <v>19</v>
      </c>
      <c r="F123" s="218" t="s">
        <v>143</v>
      </c>
      <c r="G123" s="216"/>
      <c r="H123" s="219">
        <v>148.5</v>
      </c>
      <c r="I123" s="220"/>
      <c r="J123" s="216"/>
      <c r="K123" s="216"/>
      <c r="L123" s="221"/>
      <c r="M123" s="222"/>
      <c r="N123" s="223"/>
      <c r="O123" s="223"/>
      <c r="P123" s="223"/>
      <c r="Q123" s="223"/>
      <c r="R123" s="223"/>
      <c r="S123" s="223"/>
      <c r="T123" s="224"/>
      <c r="AT123" s="225" t="s">
        <v>140</v>
      </c>
      <c r="AU123" s="225" t="s">
        <v>84</v>
      </c>
      <c r="AV123" s="15" t="s">
        <v>137</v>
      </c>
      <c r="AW123" s="15" t="s">
        <v>35</v>
      </c>
      <c r="AX123" s="15" t="s">
        <v>82</v>
      </c>
      <c r="AY123" s="225" t="s">
        <v>130</v>
      </c>
    </row>
    <row r="124" spans="1:65" s="2" customFormat="1" ht="49.15" customHeight="1" x14ac:dyDescent="0.2">
      <c r="A124" s="36"/>
      <c r="B124" s="37"/>
      <c r="C124" s="175" t="s">
        <v>172</v>
      </c>
      <c r="D124" s="175" t="s">
        <v>132</v>
      </c>
      <c r="E124" s="176" t="s">
        <v>173</v>
      </c>
      <c r="F124" s="177" t="s">
        <v>174</v>
      </c>
      <c r="G124" s="178" t="s">
        <v>175</v>
      </c>
      <c r="H124" s="179">
        <v>12</v>
      </c>
      <c r="I124" s="180"/>
      <c r="J124" s="181">
        <f>ROUND(I124*H124,2)</f>
        <v>0</v>
      </c>
      <c r="K124" s="177" t="s">
        <v>136</v>
      </c>
      <c r="L124" s="41"/>
      <c r="M124" s="182" t="s">
        <v>19</v>
      </c>
      <c r="N124" s="183" t="s">
        <v>45</v>
      </c>
      <c r="O124" s="66"/>
      <c r="P124" s="184">
        <f>O124*H124</f>
        <v>0</v>
      </c>
      <c r="Q124" s="184">
        <v>6.053E-2</v>
      </c>
      <c r="R124" s="184">
        <f>Q124*H124</f>
        <v>0.72636000000000001</v>
      </c>
      <c r="S124" s="184">
        <v>0</v>
      </c>
      <c r="T124" s="185">
        <f>S124*H124</f>
        <v>0</v>
      </c>
      <c r="U124" s="36"/>
      <c r="V124" s="36"/>
      <c r="W124" s="36"/>
      <c r="X124" s="36"/>
      <c r="Y124" s="36"/>
      <c r="Z124" s="36"/>
      <c r="AA124" s="36"/>
      <c r="AB124" s="36"/>
      <c r="AC124" s="36"/>
      <c r="AD124" s="36"/>
      <c r="AE124" s="36"/>
      <c r="AR124" s="186" t="s">
        <v>137</v>
      </c>
      <c r="AT124" s="186" t="s">
        <v>132</v>
      </c>
      <c r="AU124" s="186" t="s">
        <v>84</v>
      </c>
      <c r="AY124" s="19" t="s">
        <v>130</v>
      </c>
      <c r="BE124" s="187">
        <f>IF(N124="základní",J124,0)</f>
        <v>0</v>
      </c>
      <c r="BF124" s="187">
        <f>IF(N124="snížená",J124,0)</f>
        <v>0</v>
      </c>
      <c r="BG124" s="187">
        <f>IF(N124="zákl. přenesená",J124,0)</f>
        <v>0</v>
      </c>
      <c r="BH124" s="187">
        <f>IF(N124="sníž. přenesená",J124,0)</f>
        <v>0</v>
      </c>
      <c r="BI124" s="187">
        <f>IF(N124="nulová",J124,0)</f>
        <v>0</v>
      </c>
      <c r="BJ124" s="19" t="s">
        <v>82</v>
      </c>
      <c r="BK124" s="187">
        <f>ROUND(I124*H124,2)</f>
        <v>0</v>
      </c>
      <c r="BL124" s="19" t="s">
        <v>137</v>
      </c>
      <c r="BM124" s="186" t="s">
        <v>176</v>
      </c>
    </row>
    <row r="125" spans="1:65" s="2" customFormat="1" ht="11.25" x14ac:dyDescent="0.2">
      <c r="A125" s="36"/>
      <c r="B125" s="37"/>
      <c r="C125" s="38"/>
      <c r="D125" s="188" t="s">
        <v>138</v>
      </c>
      <c r="E125" s="38"/>
      <c r="F125" s="189" t="s">
        <v>177</v>
      </c>
      <c r="G125" s="38"/>
      <c r="H125" s="38"/>
      <c r="I125" s="190"/>
      <c r="J125" s="38"/>
      <c r="K125" s="38"/>
      <c r="L125" s="41"/>
      <c r="M125" s="191"/>
      <c r="N125" s="192"/>
      <c r="O125" s="66"/>
      <c r="P125" s="66"/>
      <c r="Q125" s="66"/>
      <c r="R125" s="66"/>
      <c r="S125" s="66"/>
      <c r="T125" s="67"/>
      <c r="U125" s="36"/>
      <c r="V125" s="36"/>
      <c r="W125" s="36"/>
      <c r="X125" s="36"/>
      <c r="Y125" s="36"/>
      <c r="Z125" s="36"/>
      <c r="AA125" s="36"/>
      <c r="AB125" s="36"/>
      <c r="AC125" s="36"/>
      <c r="AD125" s="36"/>
      <c r="AE125" s="36"/>
      <c r="AT125" s="19" t="s">
        <v>138</v>
      </c>
      <c r="AU125" s="19" t="s">
        <v>84</v>
      </c>
    </row>
    <row r="126" spans="1:65" s="14" customFormat="1" ht="11.25" x14ac:dyDescent="0.2">
      <c r="B126" s="204"/>
      <c r="C126" s="205"/>
      <c r="D126" s="195" t="s">
        <v>140</v>
      </c>
      <c r="E126" s="206" t="s">
        <v>19</v>
      </c>
      <c r="F126" s="207" t="s">
        <v>178</v>
      </c>
      <c r="G126" s="205"/>
      <c r="H126" s="208">
        <v>12</v>
      </c>
      <c r="I126" s="209"/>
      <c r="J126" s="205"/>
      <c r="K126" s="205"/>
      <c r="L126" s="210"/>
      <c r="M126" s="211"/>
      <c r="N126" s="212"/>
      <c r="O126" s="212"/>
      <c r="P126" s="212"/>
      <c r="Q126" s="212"/>
      <c r="R126" s="212"/>
      <c r="S126" s="212"/>
      <c r="T126" s="213"/>
      <c r="AT126" s="214" t="s">
        <v>140</v>
      </c>
      <c r="AU126" s="214" t="s">
        <v>84</v>
      </c>
      <c r="AV126" s="14" t="s">
        <v>84</v>
      </c>
      <c r="AW126" s="14" t="s">
        <v>35</v>
      </c>
      <c r="AX126" s="14" t="s">
        <v>82</v>
      </c>
      <c r="AY126" s="214" t="s">
        <v>130</v>
      </c>
    </row>
    <row r="127" spans="1:65" s="2" customFormat="1" ht="16.5" customHeight="1" x14ac:dyDescent="0.2">
      <c r="A127" s="36"/>
      <c r="B127" s="37"/>
      <c r="C127" s="226" t="s">
        <v>179</v>
      </c>
      <c r="D127" s="226" t="s">
        <v>180</v>
      </c>
      <c r="E127" s="227" t="s">
        <v>181</v>
      </c>
      <c r="F127" s="228" t="s">
        <v>182</v>
      </c>
      <c r="G127" s="229" t="s">
        <v>175</v>
      </c>
      <c r="H127" s="230">
        <v>12</v>
      </c>
      <c r="I127" s="231"/>
      <c r="J127" s="232">
        <f>ROUND(I127*H127,2)</f>
        <v>0</v>
      </c>
      <c r="K127" s="228" t="s">
        <v>136</v>
      </c>
      <c r="L127" s="233"/>
      <c r="M127" s="234" t="s">
        <v>19</v>
      </c>
      <c r="N127" s="235" t="s">
        <v>45</v>
      </c>
      <c r="O127" s="66"/>
      <c r="P127" s="184">
        <f>O127*H127</f>
        <v>0</v>
      </c>
      <c r="Q127" s="184">
        <v>3.5E-4</v>
      </c>
      <c r="R127" s="184">
        <f>Q127*H127</f>
        <v>4.1999999999999997E-3</v>
      </c>
      <c r="S127" s="184">
        <v>0</v>
      </c>
      <c r="T127" s="185">
        <f>S127*H127</f>
        <v>0</v>
      </c>
      <c r="U127" s="36"/>
      <c r="V127" s="36"/>
      <c r="W127" s="36"/>
      <c r="X127" s="36"/>
      <c r="Y127" s="36"/>
      <c r="Z127" s="36"/>
      <c r="AA127" s="36"/>
      <c r="AB127" s="36"/>
      <c r="AC127" s="36"/>
      <c r="AD127" s="36"/>
      <c r="AE127" s="36"/>
      <c r="AR127" s="186" t="s">
        <v>179</v>
      </c>
      <c r="AT127" s="186" t="s">
        <v>180</v>
      </c>
      <c r="AU127" s="186" t="s">
        <v>84</v>
      </c>
      <c r="AY127" s="19" t="s">
        <v>130</v>
      </c>
      <c r="BE127" s="187">
        <f>IF(N127="základní",J127,0)</f>
        <v>0</v>
      </c>
      <c r="BF127" s="187">
        <f>IF(N127="snížená",J127,0)</f>
        <v>0</v>
      </c>
      <c r="BG127" s="187">
        <f>IF(N127="zákl. přenesená",J127,0)</f>
        <v>0</v>
      </c>
      <c r="BH127" s="187">
        <f>IF(N127="sníž. přenesená",J127,0)</f>
        <v>0</v>
      </c>
      <c r="BI127" s="187">
        <f>IF(N127="nulová",J127,0)</f>
        <v>0</v>
      </c>
      <c r="BJ127" s="19" t="s">
        <v>82</v>
      </c>
      <c r="BK127" s="187">
        <f>ROUND(I127*H127,2)</f>
        <v>0</v>
      </c>
      <c r="BL127" s="19" t="s">
        <v>137</v>
      </c>
      <c r="BM127" s="186" t="s">
        <v>183</v>
      </c>
    </row>
    <row r="128" spans="1:65" s="14" customFormat="1" ht="11.25" x14ac:dyDescent="0.2">
      <c r="B128" s="204"/>
      <c r="C128" s="205"/>
      <c r="D128" s="195" t="s">
        <v>140</v>
      </c>
      <c r="E128" s="206" t="s">
        <v>19</v>
      </c>
      <c r="F128" s="207" t="s">
        <v>184</v>
      </c>
      <c r="G128" s="205"/>
      <c r="H128" s="208">
        <v>12</v>
      </c>
      <c r="I128" s="209"/>
      <c r="J128" s="205"/>
      <c r="K128" s="205"/>
      <c r="L128" s="210"/>
      <c r="M128" s="211"/>
      <c r="N128" s="212"/>
      <c r="O128" s="212"/>
      <c r="P128" s="212"/>
      <c r="Q128" s="212"/>
      <c r="R128" s="212"/>
      <c r="S128" s="212"/>
      <c r="T128" s="213"/>
      <c r="AT128" s="214" t="s">
        <v>140</v>
      </c>
      <c r="AU128" s="214" t="s">
        <v>84</v>
      </c>
      <c r="AV128" s="14" t="s">
        <v>84</v>
      </c>
      <c r="AW128" s="14" t="s">
        <v>35</v>
      </c>
      <c r="AX128" s="14" t="s">
        <v>82</v>
      </c>
      <c r="AY128" s="214" t="s">
        <v>130</v>
      </c>
    </row>
    <row r="129" spans="1:65" s="2" customFormat="1" ht="16.5" customHeight="1" x14ac:dyDescent="0.2">
      <c r="A129" s="36"/>
      <c r="B129" s="37"/>
      <c r="C129" s="175" t="s">
        <v>185</v>
      </c>
      <c r="D129" s="175" t="s">
        <v>132</v>
      </c>
      <c r="E129" s="176" t="s">
        <v>186</v>
      </c>
      <c r="F129" s="177" t="s">
        <v>187</v>
      </c>
      <c r="G129" s="178" t="s">
        <v>175</v>
      </c>
      <c r="H129" s="179">
        <v>20</v>
      </c>
      <c r="I129" s="180"/>
      <c r="J129" s="181">
        <f>ROUND(I129*H129,2)</f>
        <v>0</v>
      </c>
      <c r="K129" s="177" t="s">
        <v>136</v>
      </c>
      <c r="L129" s="41"/>
      <c r="M129" s="182" t="s">
        <v>19</v>
      </c>
      <c r="N129" s="183" t="s">
        <v>45</v>
      </c>
      <c r="O129" s="66"/>
      <c r="P129" s="184">
        <f>O129*H129</f>
        <v>0</v>
      </c>
      <c r="Q129" s="184">
        <v>2.6980000000000001E-2</v>
      </c>
      <c r="R129" s="184">
        <f>Q129*H129</f>
        <v>0.53959999999999997</v>
      </c>
      <c r="S129" s="184">
        <v>0</v>
      </c>
      <c r="T129" s="185">
        <f>S129*H129</f>
        <v>0</v>
      </c>
      <c r="U129" s="36"/>
      <c r="V129" s="36"/>
      <c r="W129" s="36"/>
      <c r="X129" s="36"/>
      <c r="Y129" s="36"/>
      <c r="Z129" s="36"/>
      <c r="AA129" s="36"/>
      <c r="AB129" s="36"/>
      <c r="AC129" s="36"/>
      <c r="AD129" s="36"/>
      <c r="AE129" s="36"/>
      <c r="AR129" s="186" t="s">
        <v>137</v>
      </c>
      <c r="AT129" s="186" t="s">
        <v>132</v>
      </c>
      <c r="AU129" s="186" t="s">
        <v>84</v>
      </c>
      <c r="AY129" s="19" t="s">
        <v>130</v>
      </c>
      <c r="BE129" s="187">
        <f>IF(N129="základní",J129,0)</f>
        <v>0</v>
      </c>
      <c r="BF129" s="187">
        <f>IF(N129="snížená",J129,0)</f>
        <v>0</v>
      </c>
      <c r="BG129" s="187">
        <f>IF(N129="zákl. přenesená",J129,0)</f>
        <v>0</v>
      </c>
      <c r="BH129" s="187">
        <f>IF(N129="sníž. přenesená",J129,0)</f>
        <v>0</v>
      </c>
      <c r="BI129" s="187">
        <f>IF(N129="nulová",J129,0)</f>
        <v>0</v>
      </c>
      <c r="BJ129" s="19" t="s">
        <v>82</v>
      </c>
      <c r="BK129" s="187">
        <f>ROUND(I129*H129,2)</f>
        <v>0</v>
      </c>
      <c r="BL129" s="19" t="s">
        <v>137</v>
      </c>
      <c r="BM129" s="186" t="s">
        <v>166</v>
      </c>
    </row>
    <row r="130" spans="1:65" s="2" customFormat="1" ht="11.25" x14ac:dyDescent="0.2">
      <c r="A130" s="36"/>
      <c r="B130" s="37"/>
      <c r="C130" s="38"/>
      <c r="D130" s="188" t="s">
        <v>138</v>
      </c>
      <c r="E130" s="38"/>
      <c r="F130" s="189" t="s">
        <v>188</v>
      </c>
      <c r="G130" s="38"/>
      <c r="H130" s="38"/>
      <c r="I130" s="190"/>
      <c r="J130" s="38"/>
      <c r="K130" s="38"/>
      <c r="L130" s="41"/>
      <c r="M130" s="191"/>
      <c r="N130" s="192"/>
      <c r="O130" s="66"/>
      <c r="P130" s="66"/>
      <c r="Q130" s="66"/>
      <c r="R130" s="66"/>
      <c r="S130" s="66"/>
      <c r="T130" s="67"/>
      <c r="U130" s="36"/>
      <c r="V130" s="36"/>
      <c r="W130" s="36"/>
      <c r="X130" s="36"/>
      <c r="Y130" s="36"/>
      <c r="Z130" s="36"/>
      <c r="AA130" s="36"/>
      <c r="AB130" s="36"/>
      <c r="AC130" s="36"/>
      <c r="AD130" s="36"/>
      <c r="AE130" s="36"/>
      <c r="AT130" s="19" t="s">
        <v>138</v>
      </c>
      <c r="AU130" s="19" t="s">
        <v>84</v>
      </c>
    </row>
    <row r="131" spans="1:65" s="13" customFormat="1" ht="11.25" x14ac:dyDescent="0.2">
      <c r="B131" s="193"/>
      <c r="C131" s="194"/>
      <c r="D131" s="195" t="s">
        <v>140</v>
      </c>
      <c r="E131" s="196" t="s">
        <v>19</v>
      </c>
      <c r="F131" s="197" t="s">
        <v>189</v>
      </c>
      <c r="G131" s="194"/>
      <c r="H131" s="196" t="s">
        <v>19</v>
      </c>
      <c r="I131" s="198"/>
      <c r="J131" s="194"/>
      <c r="K131" s="194"/>
      <c r="L131" s="199"/>
      <c r="M131" s="200"/>
      <c r="N131" s="201"/>
      <c r="O131" s="201"/>
      <c r="P131" s="201"/>
      <c r="Q131" s="201"/>
      <c r="R131" s="201"/>
      <c r="S131" s="201"/>
      <c r="T131" s="202"/>
      <c r="AT131" s="203" t="s">
        <v>140</v>
      </c>
      <c r="AU131" s="203" t="s">
        <v>84</v>
      </c>
      <c r="AV131" s="13" t="s">
        <v>82</v>
      </c>
      <c r="AW131" s="13" t="s">
        <v>35</v>
      </c>
      <c r="AX131" s="13" t="s">
        <v>74</v>
      </c>
      <c r="AY131" s="203" t="s">
        <v>130</v>
      </c>
    </row>
    <row r="132" spans="1:65" s="14" customFormat="1" ht="11.25" x14ac:dyDescent="0.2">
      <c r="B132" s="204"/>
      <c r="C132" s="205"/>
      <c r="D132" s="195" t="s">
        <v>140</v>
      </c>
      <c r="E132" s="206" t="s">
        <v>19</v>
      </c>
      <c r="F132" s="207" t="s">
        <v>190</v>
      </c>
      <c r="G132" s="205"/>
      <c r="H132" s="208">
        <v>20</v>
      </c>
      <c r="I132" s="209"/>
      <c r="J132" s="205"/>
      <c r="K132" s="205"/>
      <c r="L132" s="210"/>
      <c r="M132" s="211"/>
      <c r="N132" s="212"/>
      <c r="O132" s="212"/>
      <c r="P132" s="212"/>
      <c r="Q132" s="212"/>
      <c r="R132" s="212"/>
      <c r="S132" s="212"/>
      <c r="T132" s="213"/>
      <c r="AT132" s="214" t="s">
        <v>140</v>
      </c>
      <c r="AU132" s="214" t="s">
        <v>84</v>
      </c>
      <c r="AV132" s="14" t="s">
        <v>84</v>
      </c>
      <c r="AW132" s="14" t="s">
        <v>35</v>
      </c>
      <c r="AX132" s="14" t="s">
        <v>74</v>
      </c>
      <c r="AY132" s="214" t="s">
        <v>130</v>
      </c>
    </row>
    <row r="133" spans="1:65" s="15" customFormat="1" ht="11.25" x14ac:dyDescent="0.2">
      <c r="B133" s="215"/>
      <c r="C133" s="216"/>
      <c r="D133" s="195" t="s">
        <v>140</v>
      </c>
      <c r="E133" s="217" t="s">
        <v>19</v>
      </c>
      <c r="F133" s="218" t="s">
        <v>143</v>
      </c>
      <c r="G133" s="216"/>
      <c r="H133" s="219">
        <v>20</v>
      </c>
      <c r="I133" s="220"/>
      <c r="J133" s="216"/>
      <c r="K133" s="216"/>
      <c r="L133" s="221"/>
      <c r="M133" s="222"/>
      <c r="N133" s="223"/>
      <c r="O133" s="223"/>
      <c r="P133" s="223"/>
      <c r="Q133" s="223"/>
      <c r="R133" s="223"/>
      <c r="S133" s="223"/>
      <c r="T133" s="224"/>
      <c r="AT133" s="225" t="s">
        <v>140</v>
      </c>
      <c r="AU133" s="225" t="s">
        <v>84</v>
      </c>
      <c r="AV133" s="15" t="s">
        <v>137</v>
      </c>
      <c r="AW133" s="15" t="s">
        <v>35</v>
      </c>
      <c r="AX133" s="15" t="s">
        <v>82</v>
      </c>
      <c r="AY133" s="225" t="s">
        <v>130</v>
      </c>
    </row>
    <row r="134" spans="1:65" s="2" customFormat="1" ht="16.5" customHeight="1" x14ac:dyDescent="0.2">
      <c r="A134" s="36"/>
      <c r="B134" s="37"/>
      <c r="C134" s="175" t="s">
        <v>191</v>
      </c>
      <c r="D134" s="175" t="s">
        <v>132</v>
      </c>
      <c r="E134" s="176" t="s">
        <v>192</v>
      </c>
      <c r="F134" s="177" t="s">
        <v>193</v>
      </c>
      <c r="G134" s="178" t="s">
        <v>194</v>
      </c>
      <c r="H134" s="179">
        <v>240</v>
      </c>
      <c r="I134" s="180"/>
      <c r="J134" s="181">
        <f>ROUND(I134*H134,2)</f>
        <v>0</v>
      </c>
      <c r="K134" s="177" t="s">
        <v>136</v>
      </c>
      <c r="L134" s="41"/>
      <c r="M134" s="182" t="s">
        <v>19</v>
      </c>
      <c r="N134" s="183" t="s">
        <v>45</v>
      </c>
      <c r="O134" s="66"/>
      <c r="P134" s="184">
        <f>O134*H134</f>
        <v>0</v>
      </c>
      <c r="Q134" s="184">
        <v>3.0000000000000001E-5</v>
      </c>
      <c r="R134" s="184">
        <f>Q134*H134</f>
        <v>7.1999999999999998E-3</v>
      </c>
      <c r="S134" s="184">
        <v>0</v>
      </c>
      <c r="T134" s="185">
        <f>S134*H134</f>
        <v>0</v>
      </c>
      <c r="U134" s="36"/>
      <c r="V134" s="36"/>
      <c r="W134" s="36"/>
      <c r="X134" s="36"/>
      <c r="Y134" s="36"/>
      <c r="Z134" s="36"/>
      <c r="AA134" s="36"/>
      <c r="AB134" s="36"/>
      <c r="AC134" s="36"/>
      <c r="AD134" s="36"/>
      <c r="AE134" s="36"/>
      <c r="AR134" s="186" t="s">
        <v>137</v>
      </c>
      <c r="AT134" s="186" t="s">
        <v>132</v>
      </c>
      <c r="AU134" s="186" t="s">
        <v>84</v>
      </c>
      <c r="AY134" s="19" t="s">
        <v>130</v>
      </c>
      <c r="BE134" s="187">
        <f>IF(N134="základní",J134,0)</f>
        <v>0</v>
      </c>
      <c r="BF134" s="187">
        <f>IF(N134="snížená",J134,0)</f>
        <v>0</v>
      </c>
      <c r="BG134" s="187">
        <f>IF(N134="zákl. přenesená",J134,0)</f>
        <v>0</v>
      </c>
      <c r="BH134" s="187">
        <f>IF(N134="sníž. přenesená",J134,0)</f>
        <v>0</v>
      </c>
      <c r="BI134" s="187">
        <f>IF(N134="nulová",J134,0)</f>
        <v>0</v>
      </c>
      <c r="BJ134" s="19" t="s">
        <v>82</v>
      </c>
      <c r="BK134" s="187">
        <f>ROUND(I134*H134,2)</f>
        <v>0</v>
      </c>
      <c r="BL134" s="19" t="s">
        <v>137</v>
      </c>
      <c r="BM134" s="186" t="s">
        <v>179</v>
      </c>
    </row>
    <row r="135" spans="1:65" s="2" customFormat="1" ht="11.25" x14ac:dyDescent="0.2">
      <c r="A135" s="36"/>
      <c r="B135" s="37"/>
      <c r="C135" s="38"/>
      <c r="D135" s="188" t="s">
        <v>138</v>
      </c>
      <c r="E135" s="38"/>
      <c r="F135" s="189" t="s">
        <v>195</v>
      </c>
      <c r="G135" s="38"/>
      <c r="H135" s="38"/>
      <c r="I135" s="190"/>
      <c r="J135" s="38"/>
      <c r="K135" s="38"/>
      <c r="L135" s="41"/>
      <c r="M135" s="191"/>
      <c r="N135" s="192"/>
      <c r="O135" s="66"/>
      <c r="P135" s="66"/>
      <c r="Q135" s="66"/>
      <c r="R135" s="66"/>
      <c r="S135" s="66"/>
      <c r="T135" s="67"/>
      <c r="U135" s="36"/>
      <c r="V135" s="36"/>
      <c r="W135" s="36"/>
      <c r="X135" s="36"/>
      <c r="Y135" s="36"/>
      <c r="Z135" s="36"/>
      <c r="AA135" s="36"/>
      <c r="AB135" s="36"/>
      <c r="AC135" s="36"/>
      <c r="AD135" s="36"/>
      <c r="AE135" s="36"/>
      <c r="AT135" s="19" t="s">
        <v>138</v>
      </c>
      <c r="AU135" s="19" t="s">
        <v>84</v>
      </c>
    </row>
    <row r="136" spans="1:65" s="14" customFormat="1" ht="11.25" x14ac:dyDescent="0.2">
      <c r="B136" s="204"/>
      <c r="C136" s="205"/>
      <c r="D136" s="195" t="s">
        <v>140</v>
      </c>
      <c r="E136" s="206" t="s">
        <v>19</v>
      </c>
      <c r="F136" s="207" t="s">
        <v>196</v>
      </c>
      <c r="G136" s="205"/>
      <c r="H136" s="208">
        <v>240</v>
      </c>
      <c r="I136" s="209"/>
      <c r="J136" s="205"/>
      <c r="K136" s="205"/>
      <c r="L136" s="210"/>
      <c r="M136" s="211"/>
      <c r="N136" s="212"/>
      <c r="O136" s="212"/>
      <c r="P136" s="212"/>
      <c r="Q136" s="212"/>
      <c r="R136" s="212"/>
      <c r="S136" s="212"/>
      <c r="T136" s="213"/>
      <c r="AT136" s="214" t="s">
        <v>140</v>
      </c>
      <c r="AU136" s="214" t="s">
        <v>84</v>
      </c>
      <c r="AV136" s="14" t="s">
        <v>84</v>
      </c>
      <c r="AW136" s="14" t="s">
        <v>35</v>
      </c>
      <c r="AX136" s="14" t="s">
        <v>74</v>
      </c>
      <c r="AY136" s="214" t="s">
        <v>130</v>
      </c>
    </row>
    <row r="137" spans="1:65" s="15" customFormat="1" ht="11.25" x14ac:dyDescent="0.2">
      <c r="B137" s="215"/>
      <c r="C137" s="216"/>
      <c r="D137" s="195" t="s">
        <v>140</v>
      </c>
      <c r="E137" s="217" t="s">
        <v>19</v>
      </c>
      <c r="F137" s="218" t="s">
        <v>143</v>
      </c>
      <c r="G137" s="216"/>
      <c r="H137" s="219">
        <v>240</v>
      </c>
      <c r="I137" s="220"/>
      <c r="J137" s="216"/>
      <c r="K137" s="216"/>
      <c r="L137" s="221"/>
      <c r="M137" s="222"/>
      <c r="N137" s="223"/>
      <c r="O137" s="223"/>
      <c r="P137" s="223"/>
      <c r="Q137" s="223"/>
      <c r="R137" s="223"/>
      <c r="S137" s="223"/>
      <c r="T137" s="224"/>
      <c r="AT137" s="225" t="s">
        <v>140</v>
      </c>
      <c r="AU137" s="225" t="s">
        <v>84</v>
      </c>
      <c r="AV137" s="15" t="s">
        <v>137</v>
      </c>
      <c r="AW137" s="15" t="s">
        <v>35</v>
      </c>
      <c r="AX137" s="15" t="s">
        <v>82</v>
      </c>
      <c r="AY137" s="225" t="s">
        <v>130</v>
      </c>
    </row>
    <row r="138" spans="1:65" s="2" customFormat="1" ht="24.2" customHeight="1" x14ac:dyDescent="0.2">
      <c r="A138" s="36"/>
      <c r="B138" s="37"/>
      <c r="C138" s="175" t="s">
        <v>197</v>
      </c>
      <c r="D138" s="175" t="s">
        <v>132</v>
      </c>
      <c r="E138" s="176" t="s">
        <v>198</v>
      </c>
      <c r="F138" s="177" t="s">
        <v>199</v>
      </c>
      <c r="G138" s="178" t="s">
        <v>200</v>
      </c>
      <c r="H138" s="179">
        <v>10</v>
      </c>
      <c r="I138" s="180"/>
      <c r="J138" s="181">
        <f>ROUND(I138*H138,2)</f>
        <v>0</v>
      </c>
      <c r="K138" s="177" t="s">
        <v>136</v>
      </c>
      <c r="L138" s="41"/>
      <c r="M138" s="182" t="s">
        <v>19</v>
      </c>
      <c r="N138" s="183" t="s">
        <v>45</v>
      </c>
      <c r="O138" s="66"/>
      <c r="P138" s="184">
        <f>O138*H138</f>
        <v>0</v>
      </c>
      <c r="Q138" s="184">
        <v>0</v>
      </c>
      <c r="R138" s="184">
        <f>Q138*H138</f>
        <v>0</v>
      </c>
      <c r="S138" s="184">
        <v>0</v>
      </c>
      <c r="T138" s="185">
        <f>S138*H138</f>
        <v>0</v>
      </c>
      <c r="U138" s="36"/>
      <c r="V138" s="36"/>
      <c r="W138" s="36"/>
      <c r="X138" s="36"/>
      <c r="Y138" s="36"/>
      <c r="Z138" s="36"/>
      <c r="AA138" s="36"/>
      <c r="AB138" s="36"/>
      <c r="AC138" s="36"/>
      <c r="AD138" s="36"/>
      <c r="AE138" s="36"/>
      <c r="AR138" s="186" t="s">
        <v>137</v>
      </c>
      <c r="AT138" s="186" t="s">
        <v>132</v>
      </c>
      <c r="AU138" s="186" t="s">
        <v>84</v>
      </c>
      <c r="AY138" s="19" t="s">
        <v>130</v>
      </c>
      <c r="BE138" s="187">
        <f>IF(N138="základní",J138,0)</f>
        <v>0</v>
      </c>
      <c r="BF138" s="187">
        <f>IF(N138="snížená",J138,0)</f>
        <v>0</v>
      </c>
      <c r="BG138" s="187">
        <f>IF(N138="zákl. přenesená",J138,0)</f>
        <v>0</v>
      </c>
      <c r="BH138" s="187">
        <f>IF(N138="sníž. přenesená",J138,0)</f>
        <v>0</v>
      </c>
      <c r="BI138" s="187">
        <f>IF(N138="nulová",J138,0)</f>
        <v>0</v>
      </c>
      <c r="BJ138" s="19" t="s">
        <v>82</v>
      </c>
      <c r="BK138" s="187">
        <f>ROUND(I138*H138,2)</f>
        <v>0</v>
      </c>
      <c r="BL138" s="19" t="s">
        <v>137</v>
      </c>
      <c r="BM138" s="186" t="s">
        <v>201</v>
      </c>
    </row>
    <row r="139" spans="1:65" s="2" customFormat="1" ht="11.25" x14ac:dyDescent="0.2">
      <c r="A139" s="36"/>
      <c r="B139" s="37"/>
      <c r="C139" s="38"/>
      <c r="D139" s="188" t="s">
        <v>138</v>
      </c>
      <c r="E139" s="38"/>
      <c r="F139" s="189" t="s">
        <v>202</v>
      </c>
      <c r="G139" s="38"/>
      <c r="H139" s="38"/>
      <c r="I139" s="190"/>
      <c r="J139" s="38"/>
      <c r="K139" s="38"/>
      <c r="L139" s="41"/>
      <c r="M139" s="191"/>
      <c r="N139" s="192"/>
      <c r="O139" s="66"/>
      <c r="P139" s="66"/>
      <c r="Q139" s="66"/>
      <c r="R139" s="66"/>
      <c r="S139" s="66"/>
      <c r="T139" s="67"/>
      <c r="U139" s="36"/>
      <c r="V139" s="36"/>
      <c r="W139" s="36"/>
      <c r="X139" s="36"/>
      <c r="Y139" s="36"/>
      <c r="Z139" s="36"/>
      <c r="AA139" s="36"/>
      <c r="AB139" s="36"/>
      <c r="AC139" s="36"/>
      <c r="AD139" s="36"/>
      <c r="AE139" s="36"/>
      <c r="AT139" s="19" t="s">
        <v>138</v>
      </c>
      <c r="AU139" s="19" t="s">
        <v>84</v>
      </c>
    </row>
    <row r="140" spans="1:65" s="14" customFormat="1" ht="11.25" x14ac:dyDescent="0.2">
      <c r="B140" s="204"/>
      <c r="C140" s="205"/>
      <c r="D140" s="195" t="s">
        <v>140</v>
      </c>
      <c r="E140" s="206" t="s">
        <v>19</v>
      </c>
      <c r="F140" s="207" t="s">
        <v>203</v>
      </c>
      <c r="G140" s="205"/>
      <c r="H140" s="208">
        <v>10</v>
      </c>
      <c r="I140" s="209"/>
      <c r="J140" s="205"/>
      <c r="K140" s="205"/>
      <c r="L140" s="210"/>
      <c r="M140" s="211"/>
      <c r="N140" s="212"/>
      <c r="O140" s="212"/>
      <c r="P140" s="212"/>
      <c r="Q140" s="212"/>
      <c r="R140" s="212"/>
      <c r="S140" s="212"/>
      <c r="T140" s="213"/>
      <c r="AT140" s="214" t="s">
        <v>140</v>
      </c>
      <c r="AU140" s="214" t="s">
        <v>84</v>
      </c>
      <c r="AV140" s="14" t="s">
        <v>84</v>
      </c>
      <c r="AW140" s="14" t="s">
        <v>35</v>
      </c>
      <c r="AX140" s="14" t="s">
        <v>74</v>
      </c>
      <c r="AY140" s="214" t="s">
        <v>130</v>
      </c>
    </row>
    <row r="141" spans="1:65" s="15" customFormat="1" ht="11.25" x14ac:dyDescent="0.2">
      <c r="B141" s="215"/>
      <c r="C141" s="216"/>
      <c r="D141" s="195" t="s">
        <v>140</v>
      </c>
      <c r="E141" s="217" t="s">
        <v>19</v>
      </c>
      <c r="F141" s="218" t="s">
        <v>143</v>
      </c>
      <c r="G141" s="216"/>
      <c r="H141" s="219">
        <v>10</v>
      </c>
      <c r="I141" s="220"/>
      <c r="J141" s="216"/>
      <c r="K141" s="216"/>
      <c r="L141" s="221"/>
      <c r="M141" s="222"/>
      <c r="N141" s="223"/>
      <c r="O141" s="223"/>
      <c r="P141" s="223"/>
      <c r="Q141" s="223"/>
      <c r="R141" s="223"/>
      <c r="S141" s="223"/>
      <c r="T141" s="224"/>
      <c r="AT141" s="225" t="s">
        <v>140</v>
      </c>
      <c r="AU141" s="225" t="s">
        <v>84</v>
      </c>
      <c r="AV141" s="15" t="s">
        <v>137</v>
      </c>
      <c r="AW141" s="15" t="s">
        <v>35</v>
      </c>
      <c r="AX141" s="15" t="s">
        <v>82</v>
      </c>
      <c r="AY141" s="225" t="s">
        <v>130</v>
      </c>
    </row>
    <row r="142" spans="1:65" s="2" customFormat="1" ht="24.2" customHeight="1" x14ac:dyDescent="0.2">
      <c r="A142" s="36"/>
      <c r="B142" s="37"/>
      <c r="C142" s="175" t="s">
        <v>204</v>
      </c>
      <c r="D142" s="175" t="s">
        <v>132</v>
      </c>
      <c r="E142" s="176" t="s">
        <v>205</v>
      </c>
      <c r="F142" s="177" t="s">
        <v>206</v>
      </c>
      <c r="G142" s="178" t="s">
        <v>207</v>
      </c>
      <c r="H142" s="179">
        <v>31.5</v>
      </c>
      <c r="I142" s="180"/>
      <c r="J142" s="181">
        <f>ROUND(I142*H142,2)</f>
        <v>0</v>
      </c>
      <c r="K142" s="177" t="s">
        <v>136</v>
      </c>
      <c r="L142" s="41"/>
      <c r="M142" s="182" t="s">
        <v>19</v>
      </c>
      <c r="N142" s="183" t="s">
        <v>45</v>
      </c>
      <c r="O142" s="66"/>
      <c r="P142" s="184">
        <f>O142*H142</f>
        <v>0</v>
      </c>
      <c r="Q142" s="184">
        <v>0</v>
      </c>
      <c r="R142" s="184">
        <f>Q142*H142</f>
        <v>0</v>
      </c>
      <c r="S142" s="184">
        <v>0</v>
      </c>
      <c r="T142" s="185">
        <f>S142*H142</f>
        <v>0</v>
      </c>
      <c r="U142" s="36"/>
      <c r="V142" s="36"/>
      <c r="W142" s="36"/>
      <c r="X142" s="36"/>
      <c r="Y142" s="36"/>
      <c r="Z142" s="36"/>
      <c r="AA142" s="36"/>
      <c r="AB142" s="36"/>
      <c r="AC142" s="36"/>
      <c r="AD142" s="36"/>
      <c r="AE142" s="36"/>
      <c r="AR142" s="186" t="s">
        <v>137</v>
      </c>
      <c r="AT142" s="186" t="s">
        <v>132</v>
      </c>
      <c r="AU142" s="186" t="s">
        <v>84</v>
      </c>
      <c r="AY142" s="19" t="s">
        <v>130</v>
      </c>
      <c r="BE142" s="187">
        <f>IF(N142="základní",J142,0)</f>
        <v>0</v>
      </c>
      <c r="BF142" s="187">
        <f>IF(N142="snížená",J142,0)</f>
        <v>0</v>
      </c>
      <c r="BG142" s="187">
        <f>IF(N142="zákl. přenesená",J142,0)</f>
        <v>0</v>
      </c>
      <c r="BH142" s="187">
        <f>IF(N142="sníž. přenesená",J142,0)</f>
        <v>0</v>
      </c>
      <c r="BI142" s="187">
        <f>IF(N142="nulová",J142,0)</f>
        <v>0</v>
      </c>
      <c r="BJ142" s="19" t="s">
        <v>82</v>
      </c>
      <c r="BK142" s="187">
        <f>ROUND(I142*H142,2)</f>
        <v>0</v>
      </c>
      <c r="BL142" s="19" t="s">
        <v>137</v>
      </c>
      <c r="BM142" s="186" t="s">
        <v>191</v>
      </c>
    </row>
    <row r="143" spans="1:65" s="2" customFormat="1" ht="11.25" x14ac:dyDescent="0.2">
      <c r="A143" s="36"/>
      <c r="B143" s="37"/>
      <c r="C143" s="38"/>
      <c r="D143" s="188" t="s">
        <v>138</v>
      </c>
      <c r="E143" s="38"/>
      <c r="F143" s="189" t="s">
        <v>208</v>
      </c>
      <c r="G143" s="38"/>
      <c r="H143" s="38"/>
      <c r="I143" s="190"/>
      <c r="J143" s="38"/>
      <c r="K143" s="38"/>
      <c r="L143" s="41"/>
      <c r="M143" s="191"/>
      <c r="N143" s="192"/>
      <c r="O143" s="66"/>
      <c r="P143" s="66"/>
      <c r="Q143" s="66"/>
      <c r="R143" s="66"/>
      <c r="S143" s="66"/>
      <c r="T143" s="67"/>
      <c r="U143" s="36"/>
      <c r="V143" s="36"/>
      <c r="W143" s="36"/>
      <c r="X143" s="36"/>
      <c r="Y143" s="36"/>
      <c r="Z143" s="36"/>
      <c r="AA143" s="36"/>
      <c r="AB143" s="36"/>
      <c r="AC143" s="36"/>
      <c r="AD143" s="36"/>
      <c r="AE143" s="36"/>
      <c r="AT143" s="19" t="s">
        <v>138</v>
      </c>
      <c r="AU143" s="19" t="s">
        <v>84</v>
      </c>
    </row>
    <row r="144" spans="1:65" s="14" customFormat="1" ht="11.25" x14ac:dyDescent="0.2">
      <c r="B144" s="204"/>
      <c r="C144" s="205"/>
      <c r="D144" s="195" t="s">
        <v>140</v>
      </c>
      <c r="E144" s="206" t="s">
        <v>19</v>
      </c>
      <c r="F144" s="207" t="s">
        <v>209</v>
      </c>
      <c r="G144" s="205"/>
      <c r="H144" s="208">
        <v>6</v>
      </c>
      <c r="I144" s="209"/>
      <c r="J144" s="205"/>
      <c r="K144" s="205"/>
      <c r="L144" s="210"/>
      <c r="M144" s="211"/>
      <c r="N144" s="212"/>
      <c r="O144" s="212"/>
      <c r="P144" s="212"/>
      <c r="Q144" s="212"/>
      <c r="R144" s="212"/>
      <c r="S144" s="212"/>
      <c r="T144" s="213"/>
      <c r="AT144" s="214" t="s">
        <v>140</v>
      </c>
      <c r="AU144" s="214" t="s">
        <v>84</v>
      </c>
      <c r="AV144" s="14" t="s">
        <v>84</v>
      </c>
      <c r="AW144" s="14" t="s">
        <v>35</v>
      </c>
      <c r="AX144" s="14" t="s">
        <v>74</v>
      </c>
      <c r="AY144" s="214" t="s">
        <v>130</v>
      </c>
    </row>
    <row r="145" spans="1:65" s="14" customFormat="1" ht="11.25" x14ac:dyDescent="0.2">
      <c r="B145" s="204"/>
      <c r="C145" s="205"/>
      <c r="D145" s="195" t="s">
        <v>140</v>
      </c>
      <c r="E145" s="206" t="s">
        <v>19</v>
      </c>
      <c r="F145" s="207" t="s">
        <v>210</v>
      </c>
      <c r="G145" s="205"/>
      <c r="H145" s="208">
        <v>25.5</v>
      </c>
      <c r="I145" s="209"/>
      <c r="J145" s="205"/>
      <c r="K145" s="205"/>
      <c r="L145" s="210"/>
      <c r="M145" s="211"/>
      <c r="N145" s="212"/>
      <c r="O145" s="212"/>
      <c r="P145" s="212"/>
      <c r="Q145" s="212"/>
      <c r="R145" s="212"/>
      <c r="S145" s="212"/>
      <c r="T145" s="213"/>
      <c r="AT145" s="214" t="s">
        <v>140</v>
      </c>
      <c r="AU145" s="214" t="s">
        <v>84</v>
      </c>
      <c r="AV145" s="14" t="s">
        <v>84</v>
      </c>
      <c r="AW145" s="14" t="s">
        <v>35</v>
      </c>
      <c r="AX145" s="14" t="s">
        <v>74</v>
      </c>
      <c r="AY145" s="214" t="s">
        <v>130</v>
      </c>
    </row>
    <row r="146" spans="1:65" s="15" customFormat="1" ht="11.25" x14ac:dyDescent="0.2">
      <c r="B146" s="215"/>
      <c r="C146" s="216"/>
      <c r="D146" s="195" t="s">
        <v>140</v>
      </c>
      <c r="E146" s="217" t="s">
        <v>19</v>
      </c>
      <c r="F146" s="218" t="s">
        <v>143</v>
      </c>
      <c r="G146" s="216"/>
      <c r="H146" s="219">
        <v>31.5</v>
      </c>
      <c r="I146" s="220"/>
      <c r="J146" s="216"/>
      <c r="K146" s="216"/>
      <c r="L146" s="221"/>
      <c r="M146" s="222"/>
      <c r="N146" s="223"/>
      <c r="O146" s="223"/>
      <c r="P146" s="223"/>
      <c r="Q146" s="223"/>
      <c r="R146" s="223"/>
      <c r="S146" s="223"/>
      <c r="T146" s="224"/>
      <c r="AT146" s="225" t="s">
        <v>140</v>
      </c>
      <c r="AU146" s="225" t="s">
        <v>84</v>
      </c>
      <c r="AV146" s="15" t="s">
        <v>137</v>
      </c>
      <c r="AW146" s="15" t="s">
        <v>35</v>
      </c>
      <c r="AX146" s="15" t="s">
        <v>82</v>
      </c>
      <c r="AY146" s="225" t="s">
        <v>130</v>
      </c>
    </row>
    <row r="147" spans="1:65" s="2" customFormat="1" ht="37.9" customHeight="1" x14ac:dyDescent="0.2">
      <c r="A147" s="36"/>
      <c r="B147" s="37"/>
      <c r="C147" s="175" t="s">
        <v>211</v>
      </c>
      <c r="D147" s="175" t="s">
        <v>132</v>
      </c>
      <c r="E147" s="176" t="s">
        <v>212</v>
      </c>
      <c r="F147" s="177" t="s">
        <v>213</v>
      </c>
      <c r="G147" s="178" t="s">
        <v>207</v>
      </c>
      <c r="H147" s="179">
        <v>9</v>
      </c>
      <c r="I147" s="180"/>
      <c r="J147" s="181">
        <f>ROUND(I147*H147,2)</f>
        <v>0</v>
      </c>
      <c r="K147" s="177" t="s">
        <v>136</v>
      </c>
      <c r="L147" s="41"/>
      <c r="M147" s="182" t="s">
        <v>19</v>
      </c>
      <c r="N147" s="183" t="s">
        <v>45</v>
      </c>
      <c r="O147" s="66"/>
      <c r="P147" s="184">
        <f>O147*H147</f>
        <v>0</v>
      </c>
      <c r="Q147" s="184">
        <v>0</v>
      </c>
      <c r="R147" s="184">
        <f>Q147*H147</f>
        <v>0</v>
      </c>
      <c r="S147" s="184">
        <v>0</v>
      </c>
      <c r="T147" s="185">
        <f>S147*H147</f>
        <v>0</v>
      </c>
      <c r="U147" s="36"/>
      <c r="V147" s="36"/>
      <c r="W147" s="36"/>
      <c r="X147" s="36"/>
      <c r="Y147" s="36"/>
      <c r="Z147" s="36"/>
      <c r="AA147" s="36"/>
      <c r="AB147" s="36"/>
      <c r="AC147" s="36"/>
      <c r="AD147" s="36"/>
      <c r="AE147" s="36"/>
      <c r="AR147" s="186" t="s">
        <v>137</v>
      </c>
      <c r="AT147" s="186" t="s">
        <v>132</v>
      </c>
      <c r="AU147" s="186" t="s">
        <v>84</v>
      </c>
      <c r="AY147" s="19" t="s">
        <v>130</v>
      </c>
      <c r="BE147" s="187">
        <f>IF(N147="základní",J147,0)</f>
        <v>0</v>
      </c>
      <c r="BF147" s="187">
        <f>IF(N147="snížená",J147,0)</f>
        <v>0</v>
      </c>
      <c r="BG147" s="187">
        <f>IF(N147="zákl. přenesená",J147,0)</f>
        <v>0</v>
      </c>
      <c r="BH147" s="187">
        <f>IF(N147="sníž. přenesená",J147,0)</f>
        <v>0</v>
      </c>
      <c r="BI147" s="187">
        <f>IF(N147="nulová",J147,0)</f>
        <v>0</v>
      </c>
      <c r="BJ147" s="19" t="s">
        <v>82</v>
      </c>
      <c r="BK147" s="187">
        <f>ROUND(I147*H147,2)</f>
        <v>0</v>
      </c>
      <c r="BL147" s="19" t="s">
        <v>137</v>
      </c>
      <c r="BM147" s="186" t="s">
        <v>204</v>
      </c>
    </row>
    <row r="148" spans="1:65" s="2" customFormat="1" ht="11.25" x14ac:dyDescent="0.2">
      <c r="A148" s="36"/>
      <c r="B148" s="37"/>
      <c r="C148" s="38"/>
      <c r="D148" s="188" t="s">
        <v>138</v>
      </c>
      <c r="E148" s="38"/>
      <c r="F148" s="189" t="s">
        <v>214</v>
      </c>
      <c r="G148" s="38"/>
      <c r="H148" s="38"/>
      <c r="I148" s="190"/>
      <c r="J148" s="38"/>
      <c r="K148" s="38"/>
      <c r="L148" s="41"/>
      <c r="M148" s="191"/>
      <c r="N148" s="192"/>
      <c r="O148" s="66"/>
      <c r="P148" s="66"/>
      <c r="Q148" s="66"/>
      <c r="R148" s="66"/>
      <c r="S148" s="66"/>
      <c r="T148" s="67"/>
      <c r="U148" s="36"/>
      <c r="V148" s="36"/>
      <c r="W148" s="36"/>
      <c r="X148" s="36"/>
      <c r="Y148" s="36"/>
      <c r="Z148" s="36"/>
      <c r="AA148" s="36"/>
      <c r="AB148" s="36"/>
      <c r="AC148" s="36"/>
      <c r="AD148" s="36"/>
      <c r="AE148" s="36"/>
      <c r="AT148" s="19" t="s">
        <v>138</v>
      </c>
      <c r="AU148" s="19" t="s">
        <v>84</v>
      </c>
    </row>
    <row r="149" spans="1:65" s="13" customFormat="1" ht="11.25" x14ac:dyDescent="0.2">
      <c r="B149" s="193"/>
      <c r="C149" s="194"/>
      <c r="D149" s="195" t="s">
        <v>140</v>
      </c>
      <c r="E149" s="196" t="s">
        <v>19</v>
      </c>
      <c r="F149" s="197" t="s">
        <v>215</v>
      </c>
      <c r="G149" s="194"/>
      <c r="H149" s="196" t="s">
        <v>19</v>
      </c>
      <c r="I149" s="198"/>
      <c r="J149" s="194"/>
      <c r="K149" s="194"/>
      <c r="L149" s="199"/>
      <c r="M149" s="200"/>
      <c r="N149" s="201"/>
      <c r="O149" s="201"/>
      <c r="P149" s="201"/>
      <c r="Q149" s="201"/>
      <c r="R149" s="201"/>
      <c r="S149" s="201"/>
      <c r="T149" s="202"/>
      <c r="AT149" s="203" t="s">
        <v>140</v>
      </c>
      <c r="AU149" s="203" t="s">
        <v>84</v>
      </c>
      <c r="AV149" s="13" t="s">
        <v>82</v>
      </c>
      <c r="AW149" s="13" t="s">
        <v>35</v>
      </c>
      <c r="AX149" s="13" t="s">
        <v>74</v>
      </c>
      <c r="AY149" s="203" t="s">
        <v>130</v>
      </c>
    </row>
    <row r="150" spans="1:65" s="14" customFormat="1" ht="11.25" x14ac:dyDescent="0.2">
      <c r="B150" s="204"/>
      <c r="C150" s="205"/>
      <c r="D150" s="195" t="s">
        <v>140</v>
      </c>
      <c r="E150" s="206" t="s">
        <v>19</v>
      </c>
      <c r="F150" s="207" t="s">
        <v>216</v>
      </c>
      <c r="G150" s="205"/>
      <c r="H150" s="208">
        <v>3</v>
      </c>
      <c r="I150" s="209"/>
      <c r="J150" s="205"/>
      <c r="K150" s="205"/>
      <c r="L150" s="210"/>
      <c r="M150" s="211"/>
      <c r="N150" s="212"/>
      <c r="O150" s="212"/>
      <c r="P150" s="212"/>
      <c r="Q150" s="212"/>
      <c r="R150" s="212"/>
      <c r="S150" s="212"/>
      <c r="T150" s="213"/>
      <c r="AT150" s="214" t="s">
        <v>140</v>
      </c>
      <c r="AU150" s="214" t="s">
        <v>84</v>
      </c>
      <c r="AV150" s="14" t="s">
        <v>84</v>
      </c>
      <c r="AW150" s="14" t="s">
        <v>35</v>
      </c>
      <c r="AX150" s="14" t="s">
        <v>74</v>
      </c>
      <c r="AY150" s="214" t="s">
        <v>130</v>
      </c>
    </row>
    <row r="151" spans="1:65" s="14" customFormat="1" ht="11.25" x14ac:dyDescent="0.2">
      <c r="B151" s="204"/>
      <c r="C151" s="205"/>
      <c r="D151" s="195" t="s">
        <v>140</v>
      </c>
      <c r="E151" s="206" t="s">
        <v>19</v>
      </c>
      <c r="F151" s="207" t="s">
        <v>217</v>
      </c>
      <c r="G151" s="205"/>
      <c r="H151" s="208">
        <v>6</v>
      </c>
      <c r="I151" s="209"/>
      <c r="J151" s="205"/>
      <c r="K151" s="205"/>
      <c r="L151" s="210"/>
      <c r="M151" s="211"/>
      <c r="N151" s="212"/>
      <c r="O151" s="212"/>
      <c r="P151" s="212"/>
      <c r="Q151" s="212"/>
      <c r="R151" s="212"/>
      <c r="S151" s="212"/>
      <c r="T151" s="213"/>
      <c r="AT151" s="214" t="s">
        <v>140</v>
      </c>
      <c r="AU151" s="214" t="s">
        <v>84</v>
      </c>
      <c r="AV151" s="14" t="s">
        <v>84</v>
      </c>
      <c r="AW151" s="14" t="s">
        <v>35</v>
      </c>
      <c r="AX151" s="14" t="s">
        <v>74</v>
      </c>
      <c r="AY151" s="214" t="s">
        <v>130</v>
      </c>
    </row>
    <row r="152" spans="1:65" s="15" customFormat="1" ht="11.25" x14ac:dyDescent="0.2">
      <c r="B152" s="215"/>
      <c r="C152" s="216"/>
      <c r="D152" s="195" t="s">
        <v>140</v>
      </c>
      <c r="E152" s="217" t="s">
        <v>19</v>
      </c>
      <c r="F152" s="218" t="s">
        <v>143</v>
      </c>
      <c r="G152" s="216"/>
      <c r="H152" s="219">
        <v>9</v>
      </c>
      <c r="I152" s="220"/>
      <c r="J152" s="216"/>
      <c r="K152" s="216"/>
      <c r="L152" s="221"/>
      <c r="M152" s="222"/>
      <c r="N152" s="223"/>
      <c r="O152" s="223"/>
      <c r="P152" s="223"/>
      <c r="Q152" s="223"/>
      <c r="R152" s="223"/>
      <c r="S152" s="223"/>
      <c r="T152" s="224"/>
      <c r="AT152" s="225" t="s">
        <v>140</v>
      </c>
      <c r="AU152" s="225" t="s">
        <v>84</v>
      </c>
      <c r="AV152" s="15" t="s">
        <v>137</v>
      </c>
      <c r="AW152" s="15" t="s">
        <v>35</v>
      </c>
      <c r="AX152" s="15" t="s">
        <v>82</v>
      </c>
      <c r="AY152" s="225" t="s">
        <v>130</v>
      </c>
    </row>
    <row r="153" spans="1:65" s="2" customFormat="1" ht="24.2" customHeight="1" x14ac:dyDescent="0.2">
      <c r="A153" s="36"/>
      <c r="B153" s="37"/>
      <c r="C153" s="175" t="s">
        <v>218</v>
      </c>
      <c r="D153" s="175" t="s">
        <v>132</v>
      </c>
      <c r="E153" s="176" t="s">
        <v>219</v>
      </c>
      <c r="F153" s="177" t="s">
        <v>220</v>
      </c>
      <c r="G153" s="178" t="s">
        <v>207</v>
      </c>
      <c r="H153" s="179">
        <v>196</v>
      </c>
      <c r="I153" s="180"/>
      <c r="J153" s="181">
        <f>ROUND(I153*H153,2)</f>
        <v>0</v>
      </c>
      <c r="K153" s="177" t="s">
        <v>136</v>
      </c>
      <c r="L153" s="41"/>
      <c r="M153" s="182" t="s">
        <v>19</v>
      </c>
      <c r="N153" s="183" t="s">
        <v>45</v>
      </c>
      <c r="O153" s="66"/>
      <c r="P153" s="184">
        <f>O153*H153</f>
        <v>0</v>
      </c>
      <c r="Q153" s="184">
        <v>0</v>
      </c>
      <c r="R153" s="184">
        <f>Q153*H153</f>
        <v>0</v>
      </c>
      <c r="S153" s="184">
        <v>0</v>
      </c>
      <c r="T153" s="185">
        <f>S153*H153</f>
        <v>0</v>
      </c>
      <c r="U153" s="36"/>
      <c r="V153" s="36"/>
      <c r="W153" s="36"/>
      <c r="X153" s="36"/>
      <c r="Y153" s="36"/>
      <c r="Z153" s="36"/>
      <c r="AA153" s="36"/>
      <c r="AB153" s="36"/>
      <c r="AC153" s="36"/>
      <c r="AD153" s="36"/>
      <c r="AE153" s="36"/>
      <c r="AR153" s="186" t="s">
        <v>137</v>
      </c>
      <c r="AT153" s="186" t="s">
        <v>132</v>
      </c>
      <c r="AU153" s="186" t="s">
        <v>84</v>
      </c>
      <c r="AY153" s="19" t="s">
        <v>130</v>
      </c>
      <c r="BE153" s="187">
        <f>IF(N153="základní",J153,0)</f>
        <v>0</v>
      </c>
      <c r="BF153" s="187">
        <f>IF(N153="snížená",J153,0)</f>
        <v>0</v>
      </c>
      <c r="BG153" s="187">
        <f>IF(N153="zákl. přenesená",J153,0)</f>
        <v>0</v>
      </c>
      <c r="BH153" s="187">
        <f>IF(N153="sníž. přenesená",J153,0)</f>
        <v>0</v>
      </c>
      <c r="BI153" s="187">
        <f>IF(N153="nulová",J153,0)</f>
        <v>0</v>
      </c>
      <c r="BJ153" s="19" t="s">
        <v>82</v>
      </c>
      <c r="BK153" s="187">
        <f>ROUND(I153*H153,2)</f>
        <v>0</v>
      </c>
      <c r="BL153" s="19" t="s">
        <v>137</v>
      </c>
      <c r="BM153" s="186" t="s">
        <v>218</v>
      </c>
    </row>
    <row r="154" spans="1:65" s="2" customFormat="1" ht="11.25" x14ac:dyDescent="0.2">
      <c r="A154" s="36"/>
      <c r="B154" s="37"/>
      <c r="C154" s="38"/>
      <c r="D154" s="188" t="s">
        <v>138</v>
      </c>
      <c r="E154" s="38"/>
      <c r="F154" s="189" t="s">
        <v>221</v>
      </c>
      <c r="G154" s="38"/>
      <c r="H154" s="38"/>
      <c r="I154" s="190"/>
      <c r="J154" s="38"/>
      <c r="K154" s="38"/>
      <c r="L154" s="41"/>
      <c r="M154" s="191"/>
      <c r="N154" s="192"/>
      <c r="O154" s="66"/>
      <c r="P154" s="66"/>
      <c r="Q154" s="66"/>
      <c r="R154" s="66"/>
      <c r="S154" s="66"/>
      <c r="T154" s="67"/>
      <c r="U154" s="36"/>
      <c r="V154" s="36"/>
      <c r="W154" s="36"/>
      <c r="X154" s="36"/>
      <c r="Y154" s="36"/>
      <c r="Z154" s="36"/>
      <c r="AA154" s="36"/>
      <c r="AB154" s="36"/>
      <c r="AC154" s="36"/>
      <c r="AD154" s="36"/>
      <c r="AE154" s="36"/>
      <c r="AT154" s="19" t="s">
        <v>138</v>
      </c>
      <c r="AU154" s="19" t="s">
        <v>84</v>
      </c>
    </row>
    <row r="155" spans="1:65" s="13" customFormat="1" ht="11.25" x14ac:dyDescent="0.2">
      <c r="B155" s="193"/>
      <c r="C155" s="194"/>
      <c r="D155" s="195" t="s">
        <v>140</v>
      </c>
      <c r="E155" s="196" t="s">
        <v>19</v>
      </c>
      <c r="F155" s="197" t="s">
        <v>222</v>
      </c>
      <c r="G155" s="194"/>
      <c r="H155" s="196" t="s">
        <v>19</v>
      </c>
      <c r="I155" s="198"/>
      <c r="J155" s="194"/>
      <c r="K155" s="194"/>
      <c r="L155" s="199"/>
      <c r="M155" s="200"/>
      <c r="N155" s="201"/>
      <c r="O155" s="201"/>
      <c r="P155" s="201"/>
      <c r="Q155" s="201"/>
      <c r="R155" s="201"/>
      <c r="S155" s="201"/>
      <c r="T155" s="202"/>
      <c r="AT155" s="203" t="s">
        <v>140</v>
      </c>
      <c r="AU155" s="203" t="s">
        <v>84</v>
      </c>
      <c r="AV155" s="13" t="s">
        <v>82</v>
      </c>
      <c r="AW155" s="13" t="s">
        <v>35</v>
      </c>
      <c r="AX155" s="13" t="s">
        <v>74</v>
      </c>
      <c r="AY155" s="203" t="s">
        <v>130</v>
      </c>
    </row>
    <row r="156" spans="1:65" s="14" customFormat="1" ht="11.25" x14ac:dyDescent="0.2">
      <c r="B156" s="204"/>
      <c r="C156" s="205"/>
      <c r="D156" s="195" t="s">
        <v>140</v>
      </c>
      <c r="E156" s="206" t="s">
        <v>19</v>
      </c>
      <c r="F156" s="207" t="s">
        <v>223</v>
      </c>
      <c r="G156" s="205"/>
      <c r="H156" s="208">
        <v>196</v>
      </c>
      <c r="I156" s="209"/>
      <c r="J156" s="205"/>
      <c r="K156" s="205"/>
      <c r="L156" s="210"/>
      <c r="M156" s="211"/>
      <c r="N156" s="212"/>
      <c r="O156" s="212"/>
      <c r="P156" s="212"/>
      <c r="Q156" s="212"/>
      <c r="R156" s="212"/>
      <c r="S156" s="212"/>
      <c r="T156" s="213"/>
      <c r="AT156" s="214" t="s">
        <v>140</v>
      </c>
      <c r="AU156" s="214" t="s">
        <v>84</v>
      </c>
      <c r="AV156" s="14" t="s">
        <v>84</v>
      </c>
      <c r="AW156" s="14" t="s">
        <v>35</v>
      </c>
      <c r="AX156" s="14" t="s">
        <v>74</v>
      </c>
      <c r="AY156" s="214" t="s">
        <v>130</v>
      </c>
    </row>
    <row r="157" spans="1:65" s="15" customFormat="1" ht="11.25" x14ac:dyDescent="0.2">
      <c r="B157" s="215"/>
      <c r="C157" s="216"/>
      <c r="D157" s="195" t="s">
        <v>140</v>
      </c>
      <c r="E157" s="217" t="s">
        <v>19</v>
      </c>
      <c r="F157" s="218" t="s">
        <v>143</v>
      </c>
      <c r="G157" s="216"/>
      <c r="H157" s="219">
        <v>196</v>
      </c>
      <c r="I157" s="220"/>
      <c r="J157" s="216"/>
      <c r="K157" s="216"/>
      <c r="L157" s="221"/>
      <c r="M157" s="222"/>
      <c r="N157" s="223"/>
      <c r="O157" s="223"/>
      <c r="P157" s="223"/>
      <c r="Q157" s="223"/>
      <c r="R157" s="223"/>
      <c r="S157" s="223"/>
      <c r="T157" s="224"/>
      <c r="AT157" s="225" t="s">
        <v>140</v>
      </c>
      <c r="AU157" s="225" t="s">
        <v>84</v>
      </c>
      <c r="AV157" s="15" t="s">
        <v>137</v>
      </c>
      <c r="AW157" s="15" t="s">
        <v>35</v>
      </c>
      <c r="AX157" s="15" t="s">
        <v>82</v>
      </c>
      <c r="AY157" s="225" t="s">
        <v>130</v>
      </c>
    </row>
    <row r="158" spans="1:65" s="2" customFormat="1" ht="24.2" customHeight="1" x14ac:dyDescent="0.2">
      <c r="A158" s="36"/>
      <c r="B158" s="37"/>
      <c r="C158" s="175" t="s">
        <v>8</v>
      </c>
      <c r="D158" s="175" t="s">
        <v>132</v>
      </c>
      <c r="E158" s="176" t="s">
        <v>224</v>
      </c>
      <c r="F158" s="177" t="s">
        <v>225</v>
      </c>
      <c r="G158" s="178" t="s">
        <v>207</v>
      </c>
      <c r="H158" s="179">
        <v>1.952</v>
      </c>
      <c r="I158" s="180"/>
      <c r="J158" s="181">
        <f>ROUND(I158*H158,2)</f>
        <v>0</v>
      </c>
      <c r="K158" s="177" t="s">
        <v>136</v>
      </c>
      <c r="L158" s="41"/>
      <c r="M158" s="182" t="s">
        <v>19</v>
      </c>
      <c r="N158" s="183" t="s">
        <v>45</v>
      </c>
      <c r="O158" s="66"/>
      <c r="P158" s="184">
        <f>O158*H158</f>
        <v>0</v>
      </c>
      <c r="Q158" s="184">
        <v>0</v>
      </c>
      <c r="R158" s="184">
        <f>Q158*H158</f>
        <v>0</v>
      </c>
      <c r="S158" s="184">
        <v>0</v>
      </c>
      <c r="T158" s="185">
        <f>S158*H158</f>
        <v>0</v>
      </c>
      <c r="U158" s="36"/>
      <c r="V158" s="36"/>
      <c r="W158" s="36"/>
      <c r="X158" s="36"/>
      <c r="Y158" s="36"/>
      <c r="Z158" s="36"/>
      <c r="AA158" s="36"/>
      <c r="AB158" s="36"/>
      <c r="AC158" s="36"/>
      <c r="AD158" s="36"/>
      <c r="AE158" s="36"/>
      <c r="AR158" s="186" t="s">
        <v>137</v>
      </c>
      <c r="AT158" s="186" t="s">
        <v>132</v>
      </c>
      <c r="AU158" s="186" t="s">
        <v>84</v>
      </c>
      <c r="AY158" s="19" t="s">
        <v>130</v>
      </c>
      <c r="BE158" s="187">
        <f>IF(N158="základní",J158,0)</f>
        <v>0</v>
      </c>
      <c r="BF158" s="187">
        <f>IF(N158="snížená",J158,0)</f>
        <v>0</v>
      </c>
      <c r="BG158" s="187">
        <f>IF(N158="zákl. přenesená",J158,0)</f>
        <v>0</v>
      </c>
      <c r="BH158" s="187">
        <f>IF(N158="sníž. přenesená",J158,0)</f>
        <v>0</v>
      </c>
      <c r="BI158" s="187">
        <f>IF(N158="nulová",J158,0)</f>
        <v>0</v>
      </c>
      <c r="BJ158" s="19" t="s">
        <v>82</v>
      </c>
      <c r="BK158" s="187">
        <f>ROUND(I158*H158,2)</f>
        <v>0</v>
      </c>
      <c r="BL158" s="19" t="s">
        <v>137</v>
      </c>
      <c r="BM158" s="186" t="s">
        <v>226</v>
      </c>
    </row>
    <row r="159" spans="1:65" s="2" customFormat="1" ht="11.25" x14ac:dyDescent="0.2">
      <c r="A159" s="36"/>
      <c r="B159" s="37"/>
      <c r="C159" s="38"/>
      <c r="D159" s="188" t="s">
        <v>138</v>
      </c>
      <c r="E159" s="38"/>
      <c r="F159" s="189" t="s">
        <v>227</v>
      </c>
      <c r="G159" s="38"/>
      <c r="H159" s="38"/>
      <c r="I159" s="190"/>
      <c r="J159" s="38"/>
      <c r="K159" s="38"/>
      <c r="L159" s="41"/>
      <c r="M159" s="191"/>
      <c r="N159" s="192"/>
      <c r="O159" s="66"/>
      <c r="P159" s="66"/>
      <c r="Q159" s="66"/>
      <c r="R159" s="66"/>
      <c r="S159" s="66"/>
      <c r="T159" s="67"/>
      <c r="U159" s="36"/>
      <c r="V159" s="36"/>
      <c r="W159" s="36"/>
      <c r="X159" s="36"/>
      <c r="Y159" s="36"/>
      <c r="Z159" s="36"/>
      <c r="AA159" s="36"/>
      <c r="AB159" s="36"/>
      <c r="AC159" s="36"/>
      <c r="AD159" s="36"/>
      <c r="AE159" s="36"/>
      <c r="AT159" s="19" t="s">
        <v>138</v>
      </c>
      <c r="AU159" s="19" t="s">
        <v>84</v>
      </c>
    </row>
    <row r="160" spans="1:65" s="13" customFormat="1" ht="11.25" x14ac:dyDescent="0.2">
      <c r="B160" s="193"/>
      <c r="C160" s="194"/>
      <c r="D160" s="195" t="s">
        <v>140</v>
      </c>
      <c r="E160" s="196" t="s">
        <v>19</v>
      </c>
      <c r="F160" s="197" t="s">
        <v>228</v>
      </c>
      <c r="G160" s="194"/>
      <c r="H160" s="196" t="s">
        <v>19</v>
      </c>
      <c r="I160" s="198"/>
      <c r="J160" s="194"/>
      <c r="K160" s="194"/>
      <c r="L160" s="199"/>
      <c r="M160" s="200"/>
      <c r="N160" s="201"/>
      <c r="O160" s="201"/>
      <c r="P160" s="201"/>
      <c r="Q160" s="201"/>
      <c r="R160" s="201"/>
      <c r="S160" s="201"/>
      <c r="T160" s="202"/>
      <c r="AT160" s="203" t="s">
        <v>140</v>
      </c>
      <c r="AU160" s="203" t="s">
        <v>84</v>
      </c>
      <c r="AV160" s="13" t="s">
        <v>82</v>
      </c>
      <c r="AW160" s="13" t="s">
        <v>35</v>
      </c>
      <c r="AX160" s="13" t="s">
        <v>74</v>
      </c>
      <c r="AY160" s="203" t="s">
        <v>130</v>
      </c>
    </row>
    <row r="161" spans="1:65" s="14" customFormat="1" ht="11.25" x14ac:dyDescent="0.2">
      <c r="B161" s="204"/>
      <c r="C161" s="205"/>
      <c r="D161" s="195" t="s">
        <v>140</v>
      </c>
      <c r="E161" s="206" t="s">
        <v>19</v>
      </c>
      <c r="F161" s="207" t="s">
        <v>229</v>
      </c>
      <c r="G161" s="205"/>
      <c r="H161" s="208">
        <v>1.952</v>
      </c>
      <c r="I161" s="209"/>
      <c r="J161" s="205"/>
      <c r="K161" s="205"/>
      <c r="L161" s="210"/>
      <c r="M161" s="211"/>
      <c r="N161" s="212"/>
      <c r="O161" s="212"/>
      <c r="P161" s="212"/>
      <c r="Q161" s="212"/>
      <c r="R161" s="212"/>
      <c r="S161" s="212"/>
      <c r="T161" s="213"/>
      <c r="AT161" s="214" t="s">
        <v>140</v>
      </c>
      <c r="AU161" s="214" t="s">
        <v>84</v>
      </c>
      <c r="AV161" s="14" t="s">
        <v>84</v>
      </c>
      <c r="AW161" s="14" t="s">
        <v>35</v>
      </c>
      <c r="AX161" s="14" t="s">
        <v>74</v>
      </c>
      <c r="AY161" s="214" t="s">
        <v>130</v>
      </c>
    </row>
    <row r="162" spans="1:65" s="15" customFormat="1" ht="11.25" x14ac:dyDescent="0.2">
      <c r="B162" s="215"/>
      <c r="C162" s="216"/>
      <c r="D162" s="195" t="s">
        <v>140</v>
      </c>
      <c r="E162" s="217" t="s">
        <v>19</v>
      </c>
      <c r="F162" s="218" t="s">
        <v>143</v>
      </c>
      <c r="G162" s="216"/>
      <c r="H162" s="219">
        <v>1.952</v>
      </c>
      <c r="I162" s="220"/>
      <c r="J162" s="216"/>
      <c r="K162" s="216"/>
      <c r="L162" s="221"/>
      <c r="M162" s="222"/>
      <c r="N162" s="223"/>
      <c r="O162" s="223"/>
      <c r="P162" s="223"/>
      <c r="Q162" s="223"/>
      <c r="R162" s="223"/>
      <c r="S162" s="223"/>
      <c r="T162" s="224"/>
      <c r="AT162" s="225" t="s">
        <v>140</v>
      </c>
      <c r="AU162" s="225" t="s">
        <v>84</v>
      </c>
      <c r="AV162" s="15" t="s">
        <v>137</v>
      </c>
      <c r="AW162" s="15" t="s">
        <v>35</v>
      </c>
      <c r="AX162" s="15" t="s">
        <v>82</v>
      </c>
      <c r="AY162" s="225" t="s">
        <v>130</v>
      </c>
    </row>
    <row r="163" spans="1:65" s="2" customFormat="1" ht="37.9" customHeight="1" x14ac:dyDescent="0.2">
      <c r="A163" s="36"/>
      <c r="B163" s="37"/>
      <c r="C163" s="175" t="s">
        <v>226</v>
      </c>
      <c r="D163" s="175" t="s">
        <v>132</v>
      </c>
      <c r="E163" s="176" t="s">
        <v>230</v>
      </c>
      <c r="F163" s="177" t="s">
        <v>231</v>
      </c>
      <c r="G163" s="178" t="s">
        <v>207</v>
      </c>
      <c r="H163" s="179">
        <v>36.6</v>
      </c>
      <c r="I163" s="180"/>
      <c r="J163" s="181">
        <f>ROUND(I163*H163,2)</f>
        <v>0</v>
      </c>
      <c r="K163" s="177" t="s">
        <v>136</v>
      </c>
      <c r="L163" s="41"/>
      <c r="M163" s="182" t="s">
        <v>19</v>
      </c>
      <c r="N163" s="183" t="s">
        <v>45</v>
      </c>
      <c r="O163" s="66"/>
      <c r="P163" s="184">
        <f>O163*H163</f>
        <v>0</v>
      </c>
      <c r="Q163" s="184">
        <v>0</v>
      </c>
      <c r="R163" s="184">
        <f>Q163*H163</f>
        <v>0</v>
      </c>
      <c r="S163" s="184">
        <v>0</v>
      </c>
      <c r="T163" s="185">
        <f>S163*H163</f>
        <v>0</v>
      </c>
      <c r="U163" s="36"/>
      <c r="V163" s="36"/>
      <c r="W163" s="36"/>
      <c r="X163" s="36"/>
      <c r="Y163" s="36"/>
      <c r="Z163" s="36"/>
      <c r="AA163" s="36"/>
      <c r="AB163" s="36"/>
      <c r="AC163" s="36"/>
      <c r="AD163" s="36"/>
      <c r="AE163" s="36"/>
      <c r="AR163" s="186" t="s">
        <v>137</v>
      </c>
      <c r="AT163" s="186" t="s">
        <v>132</v>
      </c>
      <c r="AU163" s="186" t="s">
        <v>84</v>
      </c>
      <c r="AY163" s="19" t="s">
        <v>130</v>
      </c>
      <c r="BE163" s="187">
        <f>IF(N163="základní",J163,0)</f>
        <v>0</v>
      </c>
      <c r="BF163" s="187">
        <f>IF(N163="snížená",J163,0)</f>
        <v>0</v>
      </c>
      <c r="BG163" s="187">
        <f>IF(N163="zákl. přenesená",J163,0)</f>
        <v>0</v>
      </c>
      <c r="BH163" s="187">
        <f>IF(N163="sníž. přenesená",J163,0)</f>
        <v>0</v>
      </c>
      <c r="BI163" s="187">
        <f>IF(N163="nulová",J163,0)</f>
        <v>0</v>
      </c>
      <c r="BJ163" s="19" t="s">
        <v>82</v>
      </c>
      <c r="BK163" s="187">
        <f>ROUND(I163*H163,2)</f>
        <v>0</v>
      </c>
      <c r="BL163" s="19" t="s">
        <v>137</v>
      </c>
      <c r="BM163" s="186" t="s">
        <v>232</v>
      </c>
    </row>
    <row r="164" spans="1:65" s="2" customFormat="1" ht="11.25" x14ac:dyDescent="0.2">
      <c r="A164" s="36"/>
      <c r="B164" s="37"/>
      <c r="C164" s="38"/>
      <c r="D164" s="188" t="s">
        <v>138</v>
      </c>
      <c r="E164" s="38"/>
      <c r="F164" s="189" t="s">
        <v>233</v>
      </c>
      <c r="G164" s="38"/>
      <c r="H164" s="38"/>
      <c r="I164" s="190"/>
      <c r="J164" s="38"/>
      <c r="K164" s="38"/>
      <c r="L164" s="41"/>
      <c r="M164" s="191"/>
      <c r="N164" s="192"/>
      <c r="O164" s="66"/>
      <c r="P164" s="66"/>
      <c r="Q164" s="66"/>
      <c r="R164" s="66"/>
      <c r="S164" s="66"/>
      <c r="T164" s="67"/>
      <c r="U164" s="36"/>
      <c r="V164" s="36"/>
      <c r="W164" s="36"/>
      <c r="X164" s="36"/>
      <c r="Y164" s="36"/>
      <c r="Z164" s="36"/>
      <c r="AA164" s="36"/>
      <c r="AB164" s="36"/>
      <c r="AC164" s="36"/>
      <c r="AD164" s="36"/>
      <c r="AE164" s="36"/>
      <c r="AT164" s="19" t="s">
        <v>138</v>
      </c>
      <c r="AU164" s="19" t="s">
        <v>84</v>
      </c>
    </row>
    <row r="165" spans="1:65" s="14" customFormat="1" ht="11.25" x14ac:dyDescent="0.2">
      <c r="B165" s="204"/>
      <c r="C165" s="205"/>
      <c r="D165" s="195" t="s">
        <v>140</v>
      </c>
      <c r="E165" s="206" t="s">
        <v>19</v>
      </c>
      <c r="F165" s="207" t="s">
        <v>234</v>
      </c>
      <c r="G165" s="205"/>
      <c r="H165" s="208">
        <v>6</v>
      </c>
      <c r="I165" s="209"/>
      <c r="J165" s="205"/>
      <c r="K165" s="205"/>
      <c r="L165" s="210"/>
      <c r="M165" s="211"/>
      <c r="N165" s="212"/>
      <c r="O165" s="212"/>
      <c r="P165" s="212"/>
      <c r="Q165" s="212"/>
      <c r="R165" s="212"/>
      <c r="S165" s="212"/>
      <c r="T165" s="213"/>
      <c r="AT165" s="214" t="s">
        <v>140</v>
      </c>
      <c r="AU165" s="214" t="s">
        <v>84</v>
      </c>
      <c r="AV165" s="14" t="s">
        <v>84</v>
      </c>
      <c r="AW165" s="14" t="s">
        <v>35</v>
      </c>
      <c r="AX165" s="14" t="s">
        <v>74</v>
      </c>
      <c r="AY165" s="214" t="s">
        <v>130</v>
      </c>
    </row>
    <row r="166" spans="1:65" s="14" customFormat="1" ht="11.25" x14ac:dyDescent="0.2">
      <c r="B166" s="204"/>
      <c r="C166" s="205"/>
      <c r="D166" s="195" t="s">
        <v>140</v>
      </c>
      <c r="E166" s="206" t="s">
        <v>19</v>
      </c>
      <c r="F166" s="207" t="s">
        <v>235</v>
      </c>
      <c r="G166" s="205"/>
      <c r="H166" s="208">
        <v>30.6</v>
      </c>
      <c r="I166" s="209"/>
      <c r="J166" s="205"/>
      <c r="K166" s="205"/>
      <c r="L166" s="210"/>
      <c r="M166" s="211"/>
      <c r="N166" s="212"/>
      <c r="O166" s="212"/>
      <c r="P166" s="212"/>
      <c r="Q166" s="212"/>
      <c r="R166" s="212"/>
      <c r="S166" s="212"/>
      <c r="T166" s="213"/>
      <c r="AT166" s="214" t="s">
        <v>140</v>
      </c>
      <c r="AU166" s="214" t="s">
        <v>84</v>
      </c>
      <c r="AV166" s="14" t="s">
        <v>84</v>
      </c>
      <c r="AW166" s="14" t="s">
        <v>35</v>
      </c>
      <c r="AX166" s="14" t="s">
        <v>74</v>
      </c>
      <c r="AY166" s="214" t="s">
        <v>130</v>
      </c>
    </row>
    <row r="167" spans="1:65" s="15" customFormat="1" ht="11.25" x14ac:dyDescent="0.2">
      <c r="B167" s="215"/>
      <c r="C167" s="216"/>
      <c r="D167" s="195" t="s">
        <v>140</v>
      </c>
      <c r="E167" s="217" t="s">
        <v>19</v>
      </c>
      <c r="F167" s="218" t="s">
        <v>143</v>
      </c>
      <c r="G167" s="216"/>
      <c r="H167" s="219">
        <v>36.6</v>
      </c>
      <c r="I167" s="220"/>
      <c r="J167" s="216"/>
      <c r="K167" s="216"/>
      <c r="L167" s="221"/>
      <c r="M167" s="222"/>
      <c r="N167" s="223"/>
      <c r="O167" s="223"/>
      <c r="P167" s="223"/>
      <c r="Q167" s="223"/>
      <c r="R167" s="223"/>
      <c r="S167" s="223"/>
      <c r="T167" s="224"/>
      <c r="AT167" s="225" t="s">
        <v>140</v>
      </c>
      <c r="AU167" s="225" t="s">
        <v>84</v>
      </c>
      <c r="AV167" s="15" t="s">
        <v>137</v>
      </c>
      <c r="AW167" s="15" t="s">
        <v>35</v>
      </c>
      <c r="AX167" s="15" t="s">
        <v>82</v>
      </c>
      <c r="AY167" s="225" t="s">
        <v>130</v>
      </c>
    </row>
    <row r="168" spans="1:65" s="2" customFormat="1" ht="37.9" customHeight="1" x14ac:dyDescent="0.2">
      <c r="A168" s="36"/>
      <c r="B168" s="37"/>
      <c r="C168" s="175" t="s">
        <v>236</v>
      </c>
      <c r="D168" s="175" t="s">
        <v>132</v>
      </c>
      <c r="E168" s="176" t="s">
        <v>237</v>
      </c>
      <c r="F168" s="177" t="s">
        <v>238</v>
      </c>
      <c r="G168" s="178" t="s">
        <v>207</v>
      </c>
      <c r="H168" s="179">
        <v>176.352</v>
      </c>
      <c r="I168" s="180"/>
      <c r="J168" s="181">
        <f>ROUND(I168*H168,2)</f>
        <v>0</v>
      </c>
      <c r="K168" s="177" t="s">
        <v>136</v>
      </c>
      <c r="L168" s="41"/>
      <c r="M168" s="182" t="s">
        <v>19</v>
      </c>
      <c r="N168" s="183" t="s">
        <v>45</v>
      </c>
      <c r="O168" s="66"/>
      <c r="P168" s="184">
        <f>O168*H168</f>
        <v>0</v>
      </c>
      <c r="Q168" s="184">
        <v>0</v>
      </c>
      <c r="R168" s="184">
        <f>Q168*H168</f>
        <v>0</v>
      </c>
      <c r="S168" s="184">
        <v>0</v>
      </c>
      <c r="T168" s="185">
        <f>S168*H168</f>
        <v>0</v>
      </c>
      <c r="U168" s="36"/>
      <c r="V168" s="36"/>
      <c r="W168" s="36"/>
      <c r="X168" s="36"/>
      <c r="Y168" s="36"/>
      <c r="Z168" s="36"/>
      <c r="AA168" s="36"/>
      <c r="AB168" s="36"/>
      <c r="AC168" s="36"/>
      <c r="AD168" s="36"/>
      <c r="AE168" s="36"/>
      <c r="AR168" s="186" t="s">
        <v>137</v>
      </c>
      <c r="AT168" s="186" t="s">
        <v>132</v>
      </c>
      <c r="AU168" s="186" t="s">
        <v>84</v>
      </c>
      <c r="AY168" s="19" t="s">
        <v>130</v>
      </c>
      <c r="BE168" s="187">
        <f>IF(N168="základní",J168,0)</f>
        <v>0</v>
      </c>
      <c r="BF168" s="187">
        <f>IF(N168="snížená",J168,0)</f>
        <v>0</v>
      </c>
      <c r="BG168" s="187">
        <f>IF(N168="zákl. přenesená",J168,0)</f>
        <v>0</v>
      </c>
      <c r="BH168" s="187">
        <f>IF(N168="sníž. přenesená",J168,0)</f>
        <v>0</v>
      </c>
      <c r="BI168" s="187">
        <f>IF(N168="nulová",J168,0)</f>
        <v>0</v>
      </c>
      <c r="BJ168" s="19" t="s">
        <v>82</v>
      </c>
      <c r="BK168" s="187">
        <f>ROUND(I168*H168,2)</f>
        <v>0</v>
      </c>
      <c r="BL168" s="19" t="s">
        <v>137</v>
      </c>
      <c r="BM168" s="186" t="s">
        <v>239</v>
      </c>
    </row>
    <row r="169" spans="1:65" s="2" customFormat="1" ht="11.25" x14ac:dyDescent="0.2">
      <c r="A169" s="36"/>
      <c r="B169" s="37"/>
      <c r="C169" s="38"/>
      <c r="D169" s="188" t="s">
        <v>138</v>
      </c>
      <c r="E169" s="38"/>
      <c r="F169" s="189" t="s">
        <v>240</v>
      </c>
      <c r="G169" s="38"/>
      <c r="H169" s="38"/>
      <c r="I169" s="190"/>
      <c r="J169" s="38"/>
      <c r="K169" s="38"/>
      <c r="L169" s="41"/>
      <c r="M169" s="191"/>
      <c r="N169" s="192"/>
      <c r="O169" s="66"/>
      <c r="P169" s="66"/>
      <c r="Q169" s="66"/>
      <c r="R169" s="66"/>
      <c r="S169" s="66"/>
      <c r="T169" s="67"/>
      <c r="U169" s="36"/>
      <c r="V169" s="36"/>
      <c r="W169" s="36"/>
      <c r="X169" s="36"/>
      <c r="Y169" s="36"/>
      <c r="Z169" s="36"/>
      <c r="AA169" s="36"/>
      <c r="AB169" s="36"/>
      <c r="AC169" s="36"/>
      <c r="AD169" s="36"/>
      <c r="AE169" s="36"/>
      <c r="AT169" s="19" t="s">
        <v>138</v>
      </c>
      <c r="AU169" s="19" t="s">
        <v>84</v>
      </c>
    </row>
    <row r="170" spans="1:65" s="13" customFormat="1" ht="11.25" x14ac:dyDescent="0.2">
      <c r="B170" s="193"/>
      <c r="C170" s="194"/>
      <c r="D170" s="195" t="s">
        <v>140</v>
      </c>
      <c r="E170" s="196" t="s">
        <v>19</v>
      </c>
      <c r="F170" s="197" t="s">
        <v>241</v>
      </c>
      <c r="G170" s="194"/>
      <c r="H170" s="196" t="s">
        <v>19</v>
      </c>
      <c r="I170" s="198"/>
      <c r="J170" s="194"/>
      <c r="K170" s="194"/>
      <c r="L170" s="199"/>
      <c r="M170" s="200"/>
      <c r="N170" s="201"/>
      <c r="O170" s="201"/>
      <c r="P170" s="201"/>
      <c r="Q170" s="201"/>
      <c r="R170" s="201"/>
      <c r="S170" s="201"/>
      <c r="T170" s="202"/>
      <c r="AT170" s="203" t="s">
        <v>140</v>
      </c>
      <c r="AU170" s="203" t="s">
        <v>84</v>
      </c>
      <c r="AV170" s="13" t="s">
        <v>82</v>
      </c>
      <c r="AW170" s="13" t="s">
        <v>35</v>
      </c>
      <c r="AX170" s="13" t="s">
        <v>74</v>
      </c>
      <c r="AY170" s="203" t="s">
        <v>130</v>
      </c>
    </row>
    <row r="171" spans="1:65" s="14" customFormat="1" ht="11.25" x14ac:dyDescent="0.2">
      <c r="B171" s="204"/>
      <c r="C171" s="205"/>
      <c r="D171" s="195" t="s">
        <v>140</v>
      </c>
      <c r="E171" s="206" t="s">
        <v>19</v>
      </c>
      <c r="F171" s="207" t="s">
        <v>242</v>
      </c>
      <c r="G171" s="205"/>
      <c r="H171" s="208">
        <v>197.952</v>
      </c>
      <c r="I171" s="209"/>
      <c r="J171" s="205"/>
      <c r="K171" s="205"/>
      <c r="L171" s="210"/>
      <c r="M171" s="211"/>
      <c r="N171" s="212"/>
      <c r="O171" s="212"/>
      <c r="P171" s="212"/>
      <c r="Q171" s="212"/>
      <c r="R171" s="212"/>
      <c r="S171" s="212"/>
      <c r="T171" s="213"/>
      <c r="AT171" s="214" t="s">
        <v>140</v>
      </c>
      <c r="AU171" s="214" t="s">
        <v>84</v>
      </c>
      <c r="AV171" s="14" t="s">
        <v>84</v>
      </c>
      <c r="AW171" s="14" t="s">
        <v>35</v>
      </c>
      <c r="AX171" s="14" t="s">
        <v>74</v>
      </c>
      <c r="AY171" s="214" t="s">
        <v>130</v>
      </c>
    </row>
    <row r="172" spans="1:65" s="14" customFormat="1" ht="11.25" x14ac:dyDescent="0.2">
      <c r="B172" s="204"/>
      <c r="C172" s="205"/>
      <c r="D172" s="195" t="s">
        <v>140</v>
      </c>
      <c r="E172" s="206" t="s">
        <v>19</v>
      </c>
      <c r="F172" s="207" t="s">
        <v>243</v>
      </c>
      <c r="G172" s="205"/>
      <c r="H172" s="208">
        <v>-30.6</v>
      </c>
      <c r="I172" s="209"/>
      <c r="J172" s="205"/>
      <c r="K172" s="205"/>
      <c r="L172" s="210"/>
      <c r="M172" s="211"/>
      <c r="N172" s="212"/>
      <c r="O172" s="212"/>
      <c r="P172" s="212"/>
      <c r="Q172" s="212"/>
      <c r="R172" s="212"/>
      <c r="S172" s="212"/>
      <c r="T172" s="213"/>
      <c r="AT172" s="214" t="s">
        <v>140</v>
      </c>
      <c r="AU172" s="214" t="s">
        <v>84</v>
      </c>
      <c r="AV172" s="14" t="s">
        <v>84</v>
      </c>
      <c r="AW172" s="14" t="s">
        <v>35</v>
      </c>
      <c r="AX172" s="14" t="s">
        <v>74</v>
      </c>
      <c r="AY172" s="214" t="s">
        <v>130</v>
      </c>
    </row>
    <row r="173" spans="1:65" s="14" customFormat="1" ht="11.25" x14ac:dyDescent="0.2">
      <c r="B173" s="204"/>
      <c r="C173" s="205"/>
      <c r="D173" s="195" t="s">
        <v>140</v>
      </c>
      <c r="E173" s="206" t="s">
        <v>19</v>
      </c>
      <c r="F173" s="207" t="s">
        <v>244</v>
      </c>
      <c r="G173" s="205"/>
      <c r="H173" s="208">
        <v>9</v>
      </c>
      <c r="I173" s="209"/>
      <c r="J173" s="205"/>
      <c r="K173" s="205"/>
      <c r="L173" s="210"/>
      <c r="M173" s="211"/>
      <c r="N173" s="212"/>
      <c r="O173" s="212"/>
      <c r="P173" s="212"/>
      <c r="Q173" s="212"/>
      <c r="R173" s="212"/>
      <c r="S173" s="212"/>
      <c r="T173" s="213"/>
      <c r="AT173" s="214" t="s">
        <v>140</v>
      </c>
      <c r="AU173" s="214" t="s">
        <v>84</v>
      </c>
      <c r="AV173" s="14" t="s">
        <v>84</v>
      </c>
      <c r="AW173" s="14" t="s">
        <v>35</v>
      </c>
      <c r="AX173" s="14" t="s">
        <v>74</v>
      </c>
      <c r="AY173" s="214" t="s">
        <v>130</v>
      </c>
    </row>
    <row r="174" spans="1:65" s="15" customFormat="1" ht="11.25" x14ac:dyDescent="0.2">
      <c r="B174" s="215"/>
      <c r="C174" s="216"/>
      <c r="D174" s="195" t="s">
        <v>140</v>
      </c>
      <c r="E174" s="217" t="s">
        <v>19</v>
      </c>
      <c r="F174" s="218" t="s">
        <v>143</v>
      </c>
      <c r="G174" s="216"/>
      <c r="H174" s="219">
        <v>176.352</v>
      </c>
      <c r="I174" s="220"/>
      <c r="J174" s="216"/>
      <c r="K174" s="216"/>
      <c r="L174" s="221"/>
      <c r="M174" s="222"/>
      <c r="N174" s="223"/>
      <c r="O174" s="223"/>
      <c r="P174" s="223"/>
      <c r="Q174" s="223"/>
      <c r="R174" s="223"/>
      <c r="S174" s="223"/>
      <c r="T174" s="224"/>
      <c r="AT174" s="225" t="s">
        <v>140</v>
      </c>
      <c r="AU174" s="225" t="s">
        <v>84</v>
      </c>
      <c r="AV174" s="15" t="s">
        <v>137</v>
      </c>
      <c r="AW174" s="15" t="s">
        <v>35</v>
      </c>
      <c r="AX174" s="15" t="s">
        <v>82</v>
      </c>
      <c r="AY174" s="225" t="s">
        <v>130</v>
      </c>
    </row>
    <row r="175" spans="1:65" s="2" customFormat="1" ht="37.9" customHeight="1" x14ac:dyDescent="0.2">
      <c r="A175" s="36"/>
      <c r="B175" s="37"/>
      <c r="C175" s="175" t="s">
        <v>232</v>
      </c>
      <c r="D175" s="175" t="s">
        <v>132</v>
      </c>
      <c r="E175" s="176" t="s">
        <v>245</v>
      </c>
      <c r="F175" s="177" t="s">
        <v>246</v>
      </c>
      <c r="G175" s="178" t="s">
        <v>207</v>
      </c>
      <c r="H175" s="179">
        <v>1165.788</v>
      </c>
      <c r="I175" s="180"/>
      <c r="J175" s="181">
        <f>ROUND(I175*H175,2)</f>
        <v>0</v>
      </c>
      <c r="K175" s="177" t="s">
        <v>136</v>
      </c>
      <c r="L175" s="41"/>
      <c r="M175" s="182" t="s">
        <v>19</v>
      </c>
      <c r="N175" s="183" t="s">
        <v>45</v>
      </c>
      <c r="O175" s="66"/>
      <c r="P175" s="184">
        <f>O175*H175</f>
        <v>0</v>
      </c>
      <c r="Q175" s="184">
        <v>0</v>
      </c>
      <c r="R175" s="184">
        <f>Q175*H175</f>
        <v>0</v>
      </c>
      <c r="S175" s="184">
        <v>0</v>
      </c>
      <c r="T175" s="185">
        <f>S175*H175</f>
        <v>0</v>
      </c>
      <c r="U175" s="36"/>
      <c r="V175" s="36"/>
      <c r="W175" s="36"/>
      <c r="X175" s="36"/>
      <c r="Y175" s="36"/>
      <c r="Z175" s="36"/>
      <c r="AA175" s="36"/>
      <c r="AB175" s="36"/>
      <c r="AC175" s="36"/>
      <c r="AD175" s="36"/>
      <c r="AE175" s="36"/>
      <c r="AR175" s="186" t="s">
        <v>137</v>
      </c>
      <c r="AT175" s="186" t="s">
        <v>132</v>
      </c>
      <c r="AU175" s="186" t="s">
        <v>84</v>
      </c>
      <c r="AY175" s="19" t="s">
        <v>130</v>
      </c>
      <c r="BE175" s="187">
        <f>IF(N175="základní",J175,0)</f>
        <v>0</v>
      </c>
      <c r="BF175" s="187">
        <f>IF(N175="snížená",J175,0)</f>
        <v>0</v>
      </c>
      <c r="BG175" s="187">
        <f>IF(N175="zákl. přenesená",J175,0)</f>
        <v>0</v>
      </c>
      <c r="BH175" s="187">
        <f>IF(N175="sníž. přenesená",J175,0)</f>
        <v>0</v>
      </c>
      <c r="BI175" s="187">
        <f>IF(N175="nulová",J175,0)</f>
        <v>0</v>
      </c>
      <c r="BJ175" s="19" t="s">
        <v>82</v>
      </c>
      <c r="BK175" s="187">
        <f>ROUND(I175*H175,2)</f>
        <v>0</v>
      </c>
      <c r="BL175" s="19" t="s">
        <v>137</v>
      </c>
      <c r="BM175" s="186" t="s">
        <v>247</v>
      </c>
    </row>
    <row r="176" spans="1:65" s="2" customFormat="1" ht="11.25" x14ac:dyDescent="0.2">
      <c r="A176" s="36"/>
      <c r="B176" s="37"/>
      <c r="C176" s="38"/>
      <c r="D176" s="188" t="s">
        <v>138</v>
      </c>
      <c r="E176" s="38"/>
      <c r="F176" s="189" t="s">
        <v>248</v>
      </c>
      <c r="G176" s="38"/>
      <c r="H176" s="38"/>
      <c r="I176" s="190"/>
      <c r="J176" s="38"/>
      <c r="K176" s="38"/>
      <c r="L176" s="41"/>
      <c r="M176" s="191"/>
      <c r="N176" s="192"/>
      <c r="O176" s="66"/>
      <c r="P176" s="66"/>
      <c r="Q176" s="66"/>
      <c r="R176" s="66"/>
      <c r="S176" s="66"/>
      <c r="T176" s="67"/>
      <c r="U176" s="36"/>
      <c r="V176" s="36"/>
      <c r="W176" s="36"/>
      <c r="X176" s="36"/>
      <c r="Y176" s="36"/>
      <c r="Z176" s="36"/>
      <c r="AA176" s="36"/>
      <c r="AB176" s="36"/>
      <c r="AC176" s="36"/>
      <c r="AD176" s="36"/>
      <c r="AE176" s="36"/>
      <c r="AT176" s="19" t="s">
        <v>138</v>
      </c>
      <c r="AU176" s="19" t="s">
        <v>84</v>
      </c>
    </row>
    <row r="177" spans="1:65" s="13" customFormat="1" ht="11.25" x14ac:dyDescent="0.2">
      <c r="B177" s="193"/>
      <c r="C177" s="194"/>
      <c r="D177" s="195" t="s">
        <v>140</v>
      </c>
      <c r="E177" s="196" t="s">
        <v>19</v>
      </c>
      <c r="F177" s="197" t="s">
        <v>249</v>
      </c>
      <c r="G177" s="194"/>
      <c r="H177" s="196" t="s">
        <v>19</v>
      </c>
      <c r="I177" s="198"/>
      <c r="J177" s="194"/>
      <c r="K177" s="194"/>
      <c r="L177" s="199"/>
      <c r="M177" s="200"/>
      <c r="N177" s="201"/>
      <c r="O177" s="201"/>
      <c r="P177" s="201"/>
      <c r="Q177" s="201"/>
      <c r="R177" s="201"/>
      <c r="S177" s="201"/>
      <c r="T177" s="202"/>
      <c r="AT177" s="203" t="s">
        <v>140</v>
      </c>
      <c r="AU177" s="203" t="s">
        <v>84</v>
      </c>
      <c r="AV177" s="13" t="s">
        <v>82</v>
      </c>
      <c r="AW177" s="13" t="s">
        <v>35</v>
      </c>
      <c r="AX177" s="13" t="s">
        <v>74</v>
      </c>
      <c r="AY177" s="203" t="s">
        <v>130</v>
      </c>
    </row>
    <row r="178" spans="1:65" s="14" customFormat="1" ht="11.25" x14ac:dyDescent="0.2">
      <c r="B178" s="204"/>
      <c r="C178" s="205"/>
      <c r="D178" s="195" t="s">
        <v>140</v>
      </c>
      <c r="E178" s="206" t="s">
        <v>19</v>
      </c>
      <c r="F178" s="207" t="s">
        <v>250</v>
      </c>
      <c r="G178" s="205"/>
      <c r="H178" s="208">
        <v>1165.788</v>
      </c>
      <c r="I178" s="209"/>
      <c r="J178" s="205"/>
      <c r="K178" s="205"/>
      <c r="L178" s="210"/>
      <c r="M178" s="211"/>
      <c r="N178" s="212"/>
      <c r="O178" s="212"/>
      <c r="P178" s="212"/>
      <c r="Q178" s="212"/>
      <c r="R178" s="212"/>
      <c r="S178" s="212"/>
      <c r="T178" s="213"/>
      <c r="AT178" s="214" t="s">
        <v>140</v>
      </c>
      <c r="AU178" s="214" t="s">
        <v>84</v>
      </c>
      <c r="AV178" s="14" t="s">
        <v>84</v>
      </c>
      <c r="AW178" s="14" t="s">
        <v>35</v>
      </c>
      <c r="AX178" s="14" t="s">
        <v>74</v>
      </c>
      <c r="AY178" s="214" t="s">
        <v>130</v>
      </c>
    </row>
    <row r="179" spans="1:65" s="15" customFormat="1" ht="11.25" x14ac:dyDescent="0.2">
      <c r="B179" s="215"/>
      <c r="C179" s="216"/>
      <c r="D179" s="195" t="s">
        <v>140</v>
      </c>
      <c r="E179" s="217" t="s">
        <v>19</v>
      </c>
      <c r="F179" s="218" t="s">
        <v>143</v>
      </c>
      <c r="G179" s="216"/>
      <c r="H179" s="219">
        <v>1165.788</v>
      </c>
      <c r="I179" s="220"/>
      <c r="J179" s="216"/>
      <c r="K179" s="216"/>
      <c r="L179" s="221"/>
      <c r="M179" s="222"/>
      <c r="N179" s="223"/>
      <c r="O179" s="223"/>
      <c r="P179" s="223"/>
      <c r="Q179" s="223"/>
      <c r="R179" s="223"/>
      <c r="S179" s="223"/>
      <c r="T179" s="224"/>
      <c r="AT179" s="225" t="s">
        <v>140</v>
      </c>
      <c r="AU179" s="225" t="s">
        <v>84</v>
      </c>
      <c r="AV179" s="15" t="s">
        <v>137</v>
      </c>
      <c r="AW179" s="15" t="s">
        <v>35</v>
      </c>
      <c r="AX179" s="15" t="s">
        <v>82</v>
      </c>
      <c r="AY179" s="225" t="s">
        <v>130</v>
      </c>
    </row>
    <row r="180" spans="1:65" s="2" customFormat="1" ht="33" customHeight="1" x14ac:dyDescent="0.2">
      <c r="A180" s="36"/>
      <c r="B180" s="37"/>
      <c r="C180" s="175" t="s">
        <v>251</v>
      </c>
      <c r="D180" s="175" t="s">
        <v>132</v>
      </c>
      <c r="E180" s="176" t="s">
        <v>252</v>
      </c>
      <c r="F180" s="177" t="s">
        <v>253</v>
      </c>
      <c r="G180" s="178" t="s">
        <v>207</v>
      </c>
      <c r="H180" s="179">
        <v>6</v>
      </c>
      <c r="I180" s="180"/>
      <c r="J180" s="181">
        <f>ROUND(I180*H180,2)</f>
        <v>0</v>
      </c>
      <c r="K180" s="177" t="s">
        <v>136</v>
      </c>
      <c r="L180" s="41"/>
      <c r="M180" s="182" t="s">
        <v>19</v>
      </c>
      <c r="N180" s="183" t="s">
        <v>45</v>
      </c>
      <c r="O180" s="66"/>
      <c r="P180" s="184">
        <f>O180*H180</f>
        <v>0</v>
      </c>
      <c r="Q180" s="184">
        <v>0</v>
      </c>
      <c r="R180" s="184">
        <f>Q180*H180</f>
        <v>0</v>
      </c>
      <c r="S180" s="184">
        <v>0</v>
      </c>
      <c r="T180" s="185">
        <f>S180*H180</f>
        <v>0</v>
      </c>
      <c r="U180" s="36"/>
      <c r="V180" s="36"/>
      <c r="W180" s="36"/>
      <c r="X180" s="36"/>
      <c r="Y180" s="36"/>
      <c r="Z180" s="36"/>
      <c r="AA180" s="36"/>
      <c r="AB180" s="36"/>
      <c r="AC180" s="36"/>
      <c r="AD180" s="36"/>
      <c r="AE180" s="36"/>
      <c r="AR180" s="186" t="s">
        <v>137</v>
      </c>
      <c r="AT180" s="186" t="s">
        <v>132</v>
      </c>
      <c r="AU180" s="186" t="s">
        <v>84</v>
      </c>
      <c r="AY180" s="19" t="s">
        <v>130</v>
      </c>
      <c r="BE180" s="187">
        <f>IF(N180="základní",J180,0)</f>
        <v>0</v>
      </c>
      <c r="BF180" s="187">
        <f>IF(N180="snížená",J180,0)</f>
        <v>0</v>
      </c>
      <c r="BG180" s="187">
        <f>IF(N180="zákl. přenesená",J180,0)</f>
        <v>0</v>
      </c>
      <c r="BH180" s="187">
        <f>IF(N180="sníž. přenesená",J180,0)</f>
        <v>0</v>
      </c>
      <c r="BI180" s="187">
        <f>IF(N180="nulová",J180,0)</f>
        <v>0</v>
      </c>
      <c r="BJ180" s="19" t="s">
        <v>82</v>
      </c>
      <c r="BK180" s="187">
        <f>ROUND(I180*H180,2)</f>
        <v>0</v>
      </c>
      <c r="BL180" s="19" t="s">
        <v>137</v>
      </c>
      <c r="BM180" s="186" t="s">
        <v>254</v>
      </c>
    </row>
    <row r="181" spans="1:65" s="2" customFormat="1" ht="11.25" x14ac:dyDescent="0.2">
      <c r="A181" s="36"/>
      <c r="B181" s="37"/>
      <c r="C181" s="38"/>
      <c r="D181" s="188" t="s">
        <v>138</v>
      </c>
      <c r="E181" s="38"/>
      <c r="F181" s="189" t="s">
        <v>255</v>
      </c>
      <c r="G181" s="38"/>
      <c r="H181" s="38"/>
      <c r="I181" s="190"/>
      <c r="J181" s="38"/>
      <c r="K181" s="38"/>
      <c r="L181" s="41"/>
      <c r="M181" s="191"/>
      <c r="N181" s="192"/>
      <c r="O181" s="66"/>
      <c r="P181" s="66"/>
      <c r="Q181" s="66"/>
      <c r="R181" s="66"/>
      <c r="S181" s="66"/>
      <c r="T181" s="67"/>
      <c r="U181" s="36"/>
      <c r="V181" s="36"/>
      <c r="W181" s="36"/>
      <c r="X181" s="36"/>
      <c r="Y181" s="36"/>
      <c r="Z181" s="36"/>
      <c r="AA181" s="36"/>
      <c r="AB181" s="36"/>
      <c r="AC181" s="36"/>
      <c r="AD181" s="36"/>
      <c r="AE181" s="36"/>
      <c r="AT181" s="19" t="s">
        <v>138</v>
      </c>
      <c r="AU181" s="19" t="s">
        <v>84</v>
      </c>
    </row>
    <row r="182" spans="1:65" s="13" customFormat="1" ht="11.25" x14ac:dyDescent="0.2">
      <c r="B182" s="193"/>
      <c r="C182" s="194"/>
      <c r="D182" s="195" t="s">
        <v>140</v>
      </c>
      <c r="E182" s="196" t="s">
        <v>19</v>
      </c>
      <c r="F182" s="197" t="s">
        <v>256</v>
      </c>
      <c r="G182" s="194"/>
      <c r="H182" s="196" t="s">
        <v>19</v>
      </c>
      <c r="I182" s="198"/>
      <c r="J182" s="194"/>
      <c r="K182" s="194"/>
      <c r="L182" s="199"/>
      <c r="M182" s="200"/>
      <c r="N182" s="201"/>
      <c r="O182" s="201"/>
      <c r="P182" s="201"/>
      <c r="Q182" s="201"/>
      <c r="R182" s="201"/>
      <c r="S182" s="201"/>
      <c r="T182" s="202"/>
      <c r="AT182" s="203" t="s">
        <v>140</v>
      </c>
      <c r="AU182" s="203" t="s">
        <v>84</v>
      </c>
      <c r="AV182" s="13" t="s">
        <v>82</v>
      </c>
      <c r="AW182" s="13" t="s">
        <v>35</v>
      </c>
      <c r="AX182" s="13" t="s">
        <v>74</v>
      </c>
      <c r="AY182" s="203" t="s">
        <v>130</v>
      </c>
    </row>
    <row r="183" spans="1:65" s="14" customFormat="1" ht="11.25" x14ac:dyDescent="0.2">
      <c r="B183" s="204"/>
      <c r="C183" s="205"/>
      <c r="D183" s="195" t="s">
        <v>140</v>
      </c>
      <c r="E183" s="206" t="s">
        <v>19</v>
      </c>
      <c r="F183" s="207" t="s">
        <v>257</v>
      </c>
      <c r="G183" s="205"/>
      <c r="H183" s="208">
        <v>6</v>
      </c>
      <c r="I183" s="209"/>
      <c r="J183" s="205"/>
      <c r="K183" s="205"/>
      <c r="L183" s="210"/>
      <c r="M183" s="211"/>
      <c r="N183" s="212"/>
      <c r="O183" s="212"/>
      <c r="P183" s="212"/>
      <c r="Q183" s="212"/>
      <c r="R183" s="212"/>
      <c r="S183" s="212"/>
      <c r="T183" s="213"/>
      <c r="AT183" s="214" t="s">
        <v>140</v>
      </c>
      <c r="AU183" s="214" t="s">
        <v>84</v>
      </c>
      <c r="AV183" s="14" t="s">
        <v>84</v>
      </c>
      <c r="AW183" s="14" t="s">
        <v>35</v>
      </c>
      <c r="AX183" s="14" t="s">
        <v>74</v>
      </c>
      <c r="AY183" s="214" t="s">
        <v>130</v>
      </c>
    </row>
    <row r="184" spans="1:65" s="15" customFormat="1" ht="11.25" x14ac:dyDescent="0.2">
      <c r="B184" s="215"/>
      <c r="C184" s="216"/>
      <c r="D184" s="195" t="s">
        <v>140</v>
      </c>
      <c r="E184" s="217" t="s">
        <v>19</v>
      </c>
      <c r="F184" s="218" t="s">
        <v>143</v>
      </c>
      <c r="G184" s="216"/>
      <c r="H184" s="219">
        <v>6</v>
      </c>
      <c r="I184" s="220"/>
      <c r="J184" s="216"/>
      <c r="K184" s="216"/>
      <c r="L184" s="221"/>
      <c r="M184" s="222"/>
      <c r="N184" s="223"/>
      <c r="O184" s="223"/>
      <c r="P184" s="223"/>
      <c r="Q184" s="223"/>
      <c r="R184" s="223"/>
      <c r="S184" s="223"/>
      <c r="T184" s="224"/>
      <c r="AT184" s="225" t="s">
        <v>140</v>
      </c>
      <c r="AU184" s="225" t="s">
        <v>84</v>
      </c>
      <c r="AV184" s="15" t="s">
        <v>137</v>
      </c>
      <c r="AW184" s="15" t="s">
        <v>35</v>
      </c>
      <c r="AX184" s="15" t="s">
        <v>82</v>
      </c>
      <c r="AY184" s="225" t="s">
        <v>130</v>
      </c>
    </row>
    <row r="185" spans="1:65" s="2" customFormat="1" ht="24.2" customHeight="1" x14ac:dyDescent="0.2">
      <c r="A185" s="36"/>
      <c r="B185" s="37"/>
      <c r="C185" s="175" t="s">
        <v>239</v>
      </c>
      <c r="D185" s="175" t="s">
        <v>132</v>
      </c>
      <c r="E185" s="176" t="s">
        <v>258</v>
      </c>
      <c r="F185" s="177" t="s">
        <v>259</v>
      </c>
      <c r="G185" s="178" t="s">
        <v>207</v>
      </c>
      <c r="H185" s="179">
        <v>176.352</v>
      </c>
      <c r="I185" s="180"/>
      <c r="J185" s="181">
        <f>ROUND(I185*H185,2)</f>
        <v>0</v>
      </c>
      <c r="K185" s="177" t="s">
        <v>136</v>
      </c>
      <c r="L185" s="41"/>
      <c r="M185" s="182" t="s">
        <v>19</v>
      </c>
      <c r="N185" s="183" t="s">
        <v>45</v>
      </c>
      <c r="O185" s="66"/>
      <c r="P185" s="184">
        <f>O185*H185</f>
        <v>0</v>
      </c>
      <c r="Q185" s="184">
        <v>0</v>
      </c>
      <c r="R185" s="184">
        <f>Q185*H185</f>
        <v>0</v>
      </c>
      <c r="S185" s="184">
        <v>0</v>
      </c>
      <c r="T185" s="185">
        <f>S185*H185</f>
        <v>0</v>
      </c>
      <c r="U185" s="36"/>
      <c r="V185" s="36"/>
      <c r="W185" s="36"/>
      <c r="X185" s="36"/>
      <c r="Y185" s="36"/>
      <c r="Z185" s="36"/>
      <c r="AA185" s="36"/>
      <c r="AB185" s="36"/>
      <c r="AC185" s="36"/>
      <c r="AD185" s="36"/>
      <c r="AE185" s="36"/>
      <c r="AR185" s="186" t="s">
        <v>137</v>
      </c>
      <c r="AT185" s="186" t="s">
        <v>132</v>
      </c>
      <c r="AU185" s="186" t="s">
        <v>84</v>
      </c>
      <c r="AY185" s="19" t="s">
        <v>130</v>
      </c>
      <c r="BE185" s="187">
        <f>IF(N185="základní",J185,0)</f>
        <v>0</v>
      </c>
      <c r="BF185" s="187">
        <f>IF(N185="snížená",J185,0)</f>
        <v>0</v>
      </c>
      <c r="BG185" s="187">
        <f>IF(N185="zákl. přenesená",J185,0)</f>
        <v>0</v>
      </c>
      <c r="BH185" s="187">
        <f>IF(N185="sníž. přenesená",J185,0)</f>
        <v>0</v>
      </c>
      <c r="BI185" s="187">
        <f>IF(N185="nulová",J185,0)</f>
        <v>0</v>
      </c>
      <c r="BJ185" s="19" t="s">
        <v>82</v>
      </c>
      <c r="BK185" s="187">
        <f>ROUND(I185*H185,2)</f>
        <v>0</v>
      </c>
      <c r="BL185" s="19" t="s">
        <v>137</v>
      </c>
      <c r="BM185" s="186" t="s">
        <v>260</v>
      </c>
    </row>
    <row r="186" spans="1:65" s="2" customFormat="1" ht="11.25" x14ac:dyDescent="0.2">
      <c r="A186" s="36"/>
      <c r="B186" s="37"/>
      <c r="C186" s="38"/>
      <c r="D186" s="188" t="s">
        <v>138</v>
      </c>
      <c r="E186" s="38"/>
      <c r="F186" s="189" t="s">
        <v>261</v>
      </c>
      <c r="G186" s="38"/>
      <c r="H186" s="38"/>
      <c r="I186" s="190"/>
      <c r="J186" s="38"/>
      <c r="K186" s="38"/>
      <c r="L186" s="41"/>
      <c r="M186" s="191"/>
      <c r="N186" s="192"/>
      <c r="O186" s="66"/>
      <c r="P186" s="66"/>
      <c r="Q186" s="66"/>
      <c r="R186" s="66"/>
      <c r="S186" s="66"/>
      <c r="T186" s="67"/>
      <c r="U186" s="36"/>
      <c r="V186" s="36"/>
      <c r="W186" s="36"/>
      <c r="X186" s="36"/>
      <c r="Y186" s="36"/>
      <c r="Z186" s="36"/>
      <c r="AA186" s="36"/>
      <c r="AB186" s="36"/>
      <c r="AC186" s="36"/>
      <c r="AD186" s="36"/>
      <c r="AE186" s="36"/>
      <c r="AT186" s="19" t="s">
        <v>138</v>
      </c>
      <c r="AU186" s="19" t="s">
        <v>84</v>
      </c>
    </row>
    <row r="187" spans="1:65" s="14" customFormat="1" ht="11.25" x14ac:dyDescent="0.2">
      <c r="B187" s="204"/>
      <c r="C187" s="205"/>
      <c r="D187" s="195" t="s">
        <v>140</v>
      </c>
      <c r="E187" s="206" t="s">
        <v>19</v>
      </c>
      <c r="F187" s="207" t="s">
        <v>262</v>
      </c>
      <c r="G187" s="205"/>
      <c r="H187" s="208">
        <v>176.352</v>
      </c>
      <c r="I187" s="209"/>
      <c r="J187" s="205"/>
      <c r="K187" s="205"/>
      <c r="L187" s="210"/>
      <c r="M187" s="211"/>
      <c r="N187" s="212"/>
      <c r="O187" s="212"/>
      <c r="P187" s="212"/>
      <c r="Q187" s="212"/>
      <c r="R187" s="212"/>
      <c r="S187" s="212"/>
      <c r="T187" s="213"/>
      <c r="AT187" s="214" t="s">
        <v>140</v>
      </c>
      <c r="AU187" s="214" t="s">
        <v>84</v>
      </c>
      <c r="AV187" s="14" t="s">
        <v>84</v>
      </c>
      <c r="AW187" s="14" t="s">
        <v>35</v>
      </c>
      <c r="AX187" s="14" t="s">
        <v>74</v>
      </c>
      <c r="AY187" s="214" t="s">
        <v>130</v>
      </c>
    </row>
    <row r="188" spans="1:65" s="15" customFormat="1" ht="11.25" x14ac:dyDescent="0.2">
      <c r="B188" s="215"/>
      <c r="C188" s="216"/>
      <c r="D188" s="195" t="s">
        <v>140</v>
      </c>
      <c r="E188" s="217" t="s">
        <v>19</v>
      </c>
      <c r="F188" s="218" t="s">
        <v>143</v>
      </c>
      <c r="G188" s="216"/>
      <c r="H188" s="219">
        <v>176.352</v>
      </c>
      <c r="I188" s="220"/>
      <c r="J188" s="216"/>
      <c r="K188" s="216"/>
      <c r="L188" s="221"/>
      <c r="M188" s="222"/>
      <c r="N188" s="223"/>
      <c r="O188" s="223"/>
      <c r="P188" s="223"/>
      <c r="Q188" s="223"/>
      <c r="R188" s="223"/>
      <c r="S188" s="223"/>
      <c r="T188" s="224"/>
      <c r="AT188" s="225" t="s">
        <v>140</v>
      </c>
      <c r="AU188" s="225" t="s">
        <v>84</v>
      </c>
      <c r="AV188" s="15" t="s">
        <v>137</v>
      </c>
      <c r="AW188" s="15" t="s">
        <v>35</v>
      </c>
      <c r="AX188" s="15" t="s">
        <v>82</v>
      </c>
      <c r="AY188" s="225" t="s">
        <v>130</v>
      </c>
    </row>
    <row r="189" spans="1:65" s="2" customFormat="1" ht="24.2" customHeight="1" x14ac:dyDescent="0.2">
      <c r="A189" s="36"/>
      <c r="B189" s="37"/>
      <c r="C189" s="175" t="s">
        <v>7</v>
      </c>
      <c r="D189" s="175" t="s">
        <v>132</v>
      </c>
      <c r="E189" s="176" t="s">
        <v>263</v>
      </c>
      <c r="F189" s="177" t="s">
        <v>264</v>
      </c>
      <c r="G189" s="178" t="s">
        <v>265</v>
      </c>
      <c r="H189" s="179">
        <v>335.06900000000002</v>
      </c>
      <c r="I189" s="180"/>
      <c r="J189" s="181">
        <f>ROUND(I189*H189,2)</f>
        <v>0</v>
      </c>
      <c r="K189" s="177" t="s">
        <v>136</v>
      </c>
      <c r="L189" s="41"/>
      <c r="M189" s="182" t="s">
        <v>19</v>
      </c>
      <c r="N189" s="183" t="s">
        <v>45</v>
      </c>
      <c r="O189" s="66"/>
      <c r="P189" s="184">
        <f>O189*H189</f>
        <v>0</v>
      </c>
      <c r="Q189" s="184">
        <v>0</v>
      </c>
      <c r="R189" s="184">
        <f>Q189*H189</f>
        <v>0</v>
      </c>
      <c r="S189" s="184">
        <v>0</v>
      </c>
      <c r="T189" s="185">
        <f>S189*H189</f>
        <v>0</v>
      </c>
      <c r="U189" s="36"/>
      <c r="V189" s="36"/>
      <c r="W189" s="36"/>
      <c r="X189" s="36"/>
      <c r="Y189" s="36"/>
      <c r="Z189" s="36"/>
      <c r="AA189" s="36"/>
      <c r="AB189" s="36"/>
      <c r="AC189" s="36"/>
      <c r="AD189" s="36"/>
      <c r="AE189" s="36"/>
      <c r="AR189" s="186" t="s">
        <v>137</v>
      </c>
      <c r="AT189" s="186" t="s">
        <v>132</v>
      </c>
      <c r="AU189" s="186" t="s">
        <v>84</v>
      </c>
      <c r="AY189" s="19" t="s">
        <v>130</v>
      </c>
      <c r="BE189" s="187">
        <f>IF(N189="základní",J189,0)</f>
        <v>0</v>
      </c>
      <c r="BF189" s="187">
        <f>IF(N189="snížená",J189,0)</f>
        <v>0</v>
      </c>
      <c r="BG189" s="187">
        <f>IF(N189="zákl. přenesená",J189,0)</f>
        <v>0</v>
      </c>
      <c r="BH189" s="187">
        <f>IF(N189="sníž. přenesená",J189,0)</f>
        <v>0</v>
      </c>
      <c r="BI189" s="187">
        <f>IF(N189="nulová",J189,0)</f>
        <v>0</v>
      </c>
      <c r="BJ189" s="19" t="s">
        <v>82</v>
      </c>
      <c r="BK189" s="187">
        <f>ROUND(I189*H189,2)</f>
        <v>0</v>
      </c>
      <c r="BL189" s="19" t="s">
        <v>137</v>
      </c>
      <c r="BM189" s="186" t="s">
        <v>266</v>
      </c>
    </row>
    <row r="190" spans="1:65" s="2" customFormat="1" ht="11.25" x14ac:dyDescent="0.2">
      <c r="A190" s="36"/>
      <c r="B190" s="37"/>
      <c r="C190" s="38"/>
      <c r="D190" s="188" t="s">
        <v>138</v>
      </c>
      <c r="E190" s="38"/>
      <c r="F190" s="189" t="s">
        <v>267</v>
      </c>
      <c r="G190" s="38"/>
      <c r="H190" s="38"/>
      <c r="I190" s="190"/>
      <c r="J190" s="38"/>
      <c r="K190" s="38"/>
      <c r="L190" s="41"/>
      <c r="M190" s="191"/>
      <c r="N190" s="192"/>
      <c r="O190" s="66"/>
      <c r="P190" s="66"/>
      <c r="Q190" s="66"/>
      <c r="R190" s="66"/>
      <c r="S190" s="66"/>
      <c r="T190" s="67"/>
      <c r="U190" s="36"/>
      <c r="V190" s="36"/>
      <c r="W190" s="36"/>
      <c r="X190" s="36"/>
      <c r="Y190" s="36"/>
      <c r="Z190" s="36"/>
      <c r="AA190" s="36"/>
      <c r="AB190" s="36"/>
      <c r="AC190" s="36"/>
      <c r="AD190" s="36"/>
      <c r="AE190" s="36"/>
      <c r="AT190" s="19" t="s">
        <v>138</v>
      </c>
      <c r="AU190" s="19" t="s">
        <v>84</v>
      </c>
    </row>
    <row r="191" spans="1:65" s="14" customFormat="1" ht="11.25" x14ac:dyDescent="0.2">
      <c r="B191" s="204"/>
      <c r="C191" s="205"/>
      <c r="D191" s="195" t="s">
        <v>140</v>
      </c>
      <c r="E191" s="206" t="s">
        <v>19</v>
      </c>
      <c r="F191" s="207" t="s">
        <v>268</v>
      </c>
      <c r="G191" s="205"/>
      <c r="H191" s="208">
        <v>335.06900000000002</v>
      </c>
      <c r="I191" s="209"/>
      <c r="J191" s="205"/>
      <c r="K191" s="205"/>
      <c r="L191" s="210"/>
      <c r="M191" s="211"/>
      <c r="N191" s="212"/>
      <c r="O191" s="212"/>
      <c r="P191" s="212"/>
      <c r="Q191" s="212"/>
      <c r="R191" s="212"/>
      <c r="S191" s="212"/>
      <c r="T191" s="213"/>
      <c r="AT191" s="214" t="s">
        <v>140</v>
      </c>
      <c r="AU191" s="214" t="s">
        <v>84</v>
      </c>
      <c r="AV191" s="14" t="s">
        <v>84</v>
      </c>
      <c r="AW191" s="14" t="s">
        <v>35</v>
      </c>
      <c r="AX191" s="14" t="s">
        <v>74</v>
      </c>
      <c r="AY191" s="214" t="s">
        <v>130</v>
      </c>
    </row>
    <row r="192" spans="1:65" s="15" customFormat="1" ht="11.25" x14ac:dyDescent="0.2">
      <c r="B192" s="215"/>
      <c r="C192" s="216"/>
      <c r="D192" s="195" t="s">
        <v>140</v>
      </c>
      <c r="E192" s="217" t="s">
        <v>19</v>
      </c>
      <c r="F192" s="218" t="s">
        <v>143</v>
      </c>
      <c r="G192" s="216"/>
      <c r="H192" s="219">
        <v>335.06900000000002</v>
      </c>
      <c r="I192" s="220"/>
      <c r="J192" s="216"/>
      <c r="K192" s="216"/>
      <c r="L192" s="221"/>
      <c r="M192" s="222"/>
      <c r="N192" s="223"/>
      <c r="O192" s="223"/>
      <c r="P192" s="223"/>
      <c r="Q192" s="223"/>
      <c r="R192" s="223"/>
      <c r="S192" s="223"/>
      <c r="T192" s="224"/>
      <c r="AT192" s="225" t="s">
        <v>140</v>
      </c>
      <c r="AU192" s="225" t="s">
        <v>84</v>
      </c>
      <c r="AV192" s="15" t="s">
        <v>137</v>
      </c>
      <c r="AW192" s="15" t="s">
        <v>35</v>
      </c>
      <c r="AX192" s="15" t="s">
        <v>82</v>
      </c>
      <c r="AY192" s="225" t="s">
        <v>130</v>
      </c>
    </row>
    <row r="193" spans="1:65" s="2" customFormat="1" ht="24.2" customHeight="1" x14ac:dyDescent="0.2">
      <c r="A193" s="36"/>
      <c r="B193" s="37"/>
      <c r="C193" s="175" t="s">
        <v>247</v>
      </c>
      <c r="D193" s="175" t="s">
        <v>132</v>
      </c>
      <c r="E193" s="176" t="s">
        <v>269</v>
      </c>
      <c r="F193" s="177" t="s">
        <v>270</v>
      </c>
      <c r="G193" s="178" t="s">
        <v>207</v>
      </c>
      <c r="H193" s="179">
        <v>114.9</v>
      </c>
      <c r="I193" s="180"/>
      <c r="J193" s="181">
        <f>ROUND(I193*H193,2)</f>
        <v>0</v>
      </c>
      <c r="K193" s="177" t="s">
        <v>136</v>
      </c>
      <c r="L193" s="41"/>
      <c r="M193" s="182" t="s">
        <v>19</v>
      </c>
      <c r="N193" s="183" t="s">
        <v>45</v>
      </c>
      <c r="O193" s="66"/>
      <c r="P193" s="184">
        <f>O193*H193</f>
        <v>0</v>
      </c>
      <c r="Q193" s="184">
        <v>0</v>
      </c>
      <c r="R193" s="184">
        <f>Q193*H193</f>
        <v>0</v>
      </c>
      <c r="S193" s="184">
        <v>0</v>
      </c>
      <c r="T193" s="185">
        <f>S193*H193</f>
        <v>0</v>
      </c>
      <c r="U193" s="36"/>
      <c r="V193" s="36"/>
      <c r="W193" s="36"/>
      <c r="X193" s="36"/>
      <c r="Y193" s="36"/>
      <c r="Z193" s="36"/>
      <c r="AA193" s="36"/>
      <c r="AB193" s="36"/>
      <c r="AC193" s="36"/>
      <c r="AD193" s="36"/>
      <c r="AE193" s="36"/>
      <c r="AR193" s="186" t="s">
        <v>137</v>
      </c>
      <c r="AT193" s="186" t="s">
        <v>132</v>
      </c>
      <c r="AU193" s="186" t="s">
        <v>84</v>
      </c>
      <c r="AY193" s="19" t="s">
        <v>130</v>
      </c>
      <c r="BE193" s="187">
        <f>IF(N193="základní",J193,0)</f>
        <v>0</v>
      </c>
      <c r="BF193" s="187">
        <f>IF(N193="snížená",J193,0)</f>
        <v>0</v>
      </c>
      <c r="BG193" s="187">
        <f>IF(N193="zákl. přenesená",J193,0)</f>
        <v>0</v>
      </c>
      <c r="BH193" s="187">
        <f>IF(N193="sníž. přenesená",J193,0)</f>
        <v>0</v>
      </c>
      <c r="BI193" s="187">
        <f>IF(N193="nulová",J193,0)</f>
        <v>0</v>
      </c>
      <c r="BJ193" s="19" t="s">
        <v>82</v>
      </c>
      <c r="BK193" s="187">
        <f>ROUND(I193*H193,2)</f>
        <v>0</v>
      </c>
      <c r="BL193" s="19" t="s">
        <v>137</v>
      </c>
      <c r="BM193" s="186" t="s">
        <v>271</v>
      </c>
    </row>
    <row r="194" spans="1:65" s="2" customFormat="1" ht="11.25" x14ac:dyDescent="0.2">
      <c r="A194" s="36"/>
      <c r="B194" s="37"/>
      <c r="C194" s="38"/>
      <c r="D194" s="188" t="s">
        <v>138</v>
      </c>
      <c r="E194" s="38"/>
      <c r="F194" s="189" t="s">
        <v>272</v>
      </c>
      <c r="G194" s="38"/>
      <c r="H194" s="38"/>
      <c r="I194" s="190"/>
      <c r="J194" s="38"/>
      <c r="K194" s="38"/>
      <c r="L194" s="41"/>
      <c r="M194" s="191"/>
      <c r="N194" s="192"/>
      <c r="O194" s="66"/>
      <c r="P194" s="66"/>
      <c r="Q194" s="66"/>
      <c r="R194" s="66"/>
      <c r="S194" s="66"/>
      <c r="T194" s="67"/>
      <c r="U194" s="36"/>
      <c r="V194" s="36"/>
      <c r="W194" s="36"/>
      <c r="X194" s="36"/>
      <c r="Y194" s="36"/>
      <c r="Z194" s="36"/>
      <c r="AA194" s="36"/>
      <c r="AB194" s="36"/>
      <c r="AC194" s="36"/>
      <c r="AD194" s="36"/>
      <c r="AE194" s="36"/>
      <c r="AT194" s="19" t="s">
        <v>138</v>
      </c>
      <c r="AU194" s="19" t="s">
        <v>84</v>
      </c>
    </row>
    <row r="195" spans="1:65" s="13" customFormat="1" ht="11.25" x14ac:dyDescent="0.2">
      <c r="B195" s="193"/>
      <c r="C195" s="194"/>
      <c r="D195" s="195" t="s">
        <v>140</v>
      </c>
      <c r="E195" s="196" t="s">
        <v>19</v>
      </c>
      <c r="F195" s="197" t="s">
        <v>273</v>
      </c>
      <c r="G195" s="194"/>
      <c r="H195" s="196" t="s">
        <v>19</v>
      </c>
      <c r="I195" s="198"/>
      <c r="J195" s="194"/>
      <c r="K195" s="194"/>
      <c r="L195" s="199"/>
      <c r="M195" s="200"/>
      <c r="N195" s="201"/>
      <c r="O195" s="201"/>
      <c r="P195" s="201"/>
      <c r="Q195" s="201"/>
      <c r="R195" s="201"/>
      <c r="S195" s="201"/>
      <c r="T195" s="202"/>
      <c r="AT195" s="203" t="s">
        <v>140</v>
      </c>
      <c r="AU195" s="203" t="s">
        <v>84</v>
      </c>
      <c r="AV195" s="13" t="s">
        <v>82</v>
      </c>
      <c r="AW195" s="13" t="s">
        <v>35</v>
      </c>
      <c r="AX195" s="13" t="s">
        <v>74</v>
      </c>
      <c r="AY195" s="203" t="s">
        <v>130</v>
      </c>
    </row>
    <row r="196" spans="1:65" s="14" customFormat="1" ht="11.25" x14ac:dyDescent="0.2">
      <c r="B196" s="204"/>
      <c r="C196" s="205"/>
      <c r="D196" s="195" t="s">
        <v>140</v>
      </c>
      <c r="E196" s="206" t="s">
        <v>19</v>
      </c>
      <c r="F196" s="207" t="s">
        <v>274</v>
      </c>
      <c r="G196" s="205"/>
      <c r="H196" s="208">
        <v>51.3</v>
      </c>
      <c r="I196" s="209"/>
      <c r="J196" s="205"/>
      <c r="K196" s="205"/>
      <c r="L196" s="210"/>
      <c r="M196" s="211"/>
      <c r="N196" s="212"/>
      <c r="O196" s="212"/>
      <c r="P196" s="212"/>
      <c r="Q196" s="212"/>
      <c r="R196" s="212"/>
      <c r="S196" s="212"/>
      <c r="T196" s="213"/>
      <c r="AT196" s="214" t="s">
        <v>140</v>
      </c>
      <c r="AU196" s="214" t="s">
        <v>84</v>
      </c>
      <c r="AV196" s="14" t="s">
        <v>84</v>
      </c>
      <c r="AW196" s="14" t="s">
        <v>35</v>
      </c>
      <c r="AX196" s="14" t="s">
        <v>74</v>
      </c>
      <c r="AY196" s="214" t="s">
        <v>130</v>
      </c>
    </row>
    <row r="197" spans="1:65" s="14" customFormat="1" ht="11.25" x14ac:dyDescent="0.2">
      <c r="B197" s="204"/>
      <c r="C197" s="205"/>
      <c r="D197" s="195" t="s">
        <v>140</v>
      </c>
      <c r="E197" s="206" t="s">
        <v>19</v>
      </c>
      <c r="F197" s="207" t="s">
        <v>275</v>
      </c>
      <c r="G197" s="205"/>
      <c r="H197" s="208">
        <v>20.399999999999999</v>
      </c>
      <c r="I197" s="209"/>
      <c r="J197" s="205"/>
      <c r="K197" s="205"/>
      <c r="L197" s="210"/>
      <c r="M197" s="211"/>
      <c r="N197" s="212"/>
      <c r="O197" s="212"/>
      <c r="P197" s="212"/>
      <c r="Q197" s="212"/>
      <c r="R197" s="212"/>
      <c r="S197" s="212"/>
      <c r="T197" s="213"/>
      <c r="AT197" s="214" t="s">
        <v>140</v>
      </c>
      <c r="AU197" s="214" t="s">
        <v>84</v>
      </c>
      <c r="AV197" s="14" t="s">
        <v>84</v>
      </c>
      <c r="AW197" s="14" t="s">
        <v>35</v>
      </c>
      <c r="AX197" s="14" t="s">
        <v>74</v>
      </c>
      <c r="AY197" s="214" t="s">
        <v>130</v>
      </c>
    </row>
    <row r="198" spans="1:65" s="14" customFormat="1" ht="11.25" x14ac:dyDescent="0.2">
      <c r="B198" s="204"/>
      <c r="C198" s="205"/>
      <c r="D198" s="195" t="s">
        <v>140</v>
      </c>
      <c r="E198" s="206" t="s">
        <v>19</v>
      </c>
      <c r="F198" s="207" t="s">
        <v>276</v>
      </c>
      <c r="G198" s="205"/>
      <c r="H198" s="208">
        <v>30.6</v>
      </c>
      <c r="I198" s="209"/>
      <c r="J198" s="205"/>
      <c r="K198" s="205"/>
      <c r="L198" s="210"/>
      <c r="M198" s="211"/>
      <c r="N198" s="212"/>
      <c r="O198" s="212"/>
      <c r="P198" s="212"/>
      <c r="Q198" s="212"/>
      <c r="R198" s="212"/>
      <c r="S198" s="212"/>
      <c r="T198" s="213"/>
      <c r="AT198" s="214" t="s">
        <v>140</v>
      </c>
      <c r="AU198" s="214" t="s">
        <v>84</v>
      </c>
      <c r="AV198" s="14" t="s">
        <v>84</v>
      </c>
      <c r="AW198" s="14" t="s">
        <v>35</v>
      </c>
      <c r="AX198" s="14" t="s">
        <v>74</v>
      </c>
      <c r="AY198" s="214" t="s">
        <v>130</v>
      </c>
    </row>
    <row r="199" spans="1:65" s="14" customFormat="1" ht="11.25" x14ac:dyDescent="0.2">
      <c r="B199" s="204"/>
      <c r="C199" s="205"/>
      <c r="D199" s="195" t="s">
        <v>140</v>
      </c>
      <c r="E199" s="206" t="s">
        <v>19</v>
      </c>
      <c r="F199" s="207" t="s">
        <v>277</v>
      </c>
      <c r="G199" s="205"/>
      <c r="H199" s="208">
        <v>12.6</v>
      </c>
      <c r="I199" s="209"/>
      <c r="J199" s="205"/>
      <c r="K199" s="205"/>
      <c r="L199" s="210"/>
      <c r="M199" s="211"/>
      <c r="N199" s="212"/>
      <c r="O199" s="212"/>
      <c r="P199" s="212"/>
      <c r="Q199" s="212"/>
      <c r="R199" s="212"/>
      <c r="S199" s="212"/>
      <c r="T199" s="213"/>
      <c r="AT199" s="214" t="s">
        <v>140</v>
      </c>
      <c r="AU199" s="214" t="s">
        <v>84</v>
      </c>
      <c r="AV199" s="14" t="s">
        <v>84</v>
      </c>
      <c r="AW199" s="14" t="s">
        <v>35</v>
      </c>
      <c r="AX199" s="14" t="s">
        <v>74</v>
      </c>
      <c r="AY199" s="214" t="s">
        <v>130</v>
      </c>
    </row>
    <row r="200" spans="1:65" s="15" customFormat="1" ht="11.25" x14ac:dyDescent="0.2">
      <c r="B200" s="215"/>
      <c r="C200" s="216"/>
      <c r="D200" s="195" t="s">
        <v>140</v>
      </c>
      <c r="E200" s="217" t="s">
        <v>19</v>
      </c>
      <c r="F200" s="218" t="s">
        <v>143</v>
      </c>
      <c r="G200" s="216"/>
      <c r="H200" s="219">
        <v>114.9</v>
      </c>
      <c r="I200" s="220"/>
      <c r="J200" s="216"/>
      <c r="K200" s="216"/>
      <c r="L200" s="221"/>
      <c r="M200" s="222"/>
      <c r="N200" s="223"/>
      <c r="O200" s="223"/>
      <c r="P200" s="223"/>
      <c r="Q200" s="223"/>
      <c r="R200" s="223"/>
      <c r="S200" s="223"/>
      <c r="T200" s="224"/>
      <c r="AT200" s="225" t="s">
        <v>140</v>
      </c>
      <c r="AU200" s="225" t="s">
        <v>84</v>
      </c>
      <c r="AV200" s="15" t="s">
        <v>137</v>
      </c>
      <c r="AW200" s="15" t="s">
        <v>35</v>
      </c>
      <c r="AX200" s="15" t="s">
        <v>82</v>
      </c>
      <c r="AY200" s="225" t="s">
        <v>130</v>
      </c>
    </row>
    <row r="201" spans="1:65" s="2" customFormat="1" ht="16.5" customHeight="1" x14ac:dyDescent="0.2">
      <c r="A201" s="36"/>
      <c r="B201" s="37"/>
      <c r="C201" s="226" t="s">
        <v>278</v>
      </c>
      <c r="D201" s="226" t="s">
        <v>180</v>
      </c>
      <c r="E201" s="227" t="s">
        <v>279</v>
      </c>
      <c r="F201" s="228" t="s">
        <v>280</v>
      </c>
      <c r="G201" s="229" t="s">
        <v>207</v>
      </c>
      <c r="H201" s="230">
        <v>51.3</v>
      </c>
      <c r="I201" s="231"/>
      <c r="J201" s="232">
        <f>ROUND(I201*H201,2)</f>
        <v>0</v>
      </c>
      <c r="K201" s="228" t="s">
        <v>136</v>
      </c>
      <c r="L201" s="233"/>
      <c r="M201" s="234" t="s">
        <v>19</v>
      </c>
      <c r="N201" s="235" t="s">
        <v>45</v>
      </c>
      <c r="O201" s="66"/>
      <c r="P201" s="184">
        <f>O201*H201</f>
        <v>0</v>
      </c>
      <c r="Q201" s="184">
        <v>2.5289999999999999</v>
      </c>
      <c r="R201" s="184">
        <f>Q201*H201</f>
        <v>129.73769999999999</v>
      </c>
      <c r="S201" s="184">
        <v>0</v>
      </c>
      <c r="T201" s="185">
        <f>S201*H201</f>
        <v>0</v>
      </c>
      <c r="U201" s="36"/>
      <c r="V201" s="36"/>
      <c r="W201" s="36"/>
      <c r="X201" s="36"/>
      <c r="Y201" s="36"/>
      <c r="Z201" s="36"/>
      <c r="AA201" s="36"/>
      <c r="AB201" s="36"/>
      <c r="AC201" s="36"/>
      <c r="AD201" s="36"/>
      <c r="AE201" s="36"/>
      <c r="AR201" s="186" t="s">
        <v>179</v>
      </c>
      <c r="AT201" s="186" t="s">
        <v>180</v>
      </c>
      <c r="AU201" s="186" t="s">
        <v>84</v>
      </c>
      <c r="AY201" s="19" t="s">
        <v>130</v>
      </c>
      <c r="BE201" s="187">
        <f>IF(N201="základní",J201,0)</f>
        <v>0</v>
      </c>
      <c r="BF201" s="187">
        <f>IF(N201="snížená",J201,0)</f>
        <v>0</v>
      </c>
      <c r="BG201" s="187">
        <f>IF(N201="zákl. přenesená",J201,0)</f>
        <v>0</v>
      </c>
      <c r="BH201" s="187">
        <f>IF(N201="sníž. přenesená",J201,0)</f>
        <v>0</v>
      </c>
      <c r="BI201" s="187">
        <f>IF(N201="nulová",J201,0)</f>
        <v>0</v>
      </c>
      <c r="BJ201" s="19" t="s">
        <v>82</v>
      </c>
      <c r="BK201" s="187">
        <f>ROUND(I201*H201,2)</f>
        <v>0</v>
      </c>
      <c r="BL201" s="19" t="s">
        <v>137</v>
      </c>
      <c r="BM201" s="186" t="s">
        <v>281</v>
      </c>
    </row>
    <row r="202" spans="1:65" s="13" customFormat="1" ht="11.25" x14ac:dyDescent="0.2">
      <c r="B202" s="193"/>
      <c r="C202" s="194"/>
      <c r="D202" s="195" t="s">
        <v>140</v>
      </c>
      <c r="E202" s="196" t="s">
        <v>19</v>
      </c>
      <c r="F202" s="197" t="s">
        <v>282</v>
      </c>
      <c r="G202" s="194"/>
      <c r="H202" s="196" t="s">
        <v>19</v>
      </c>
      <c r="I202" s="198"/>
      <c r="J202" s="194"/>
      <c r="K202" s="194"/>
      <c r="L202" s="199"/>
      <c r="M202" s="200"/>
      <c r="N202" s="201"/>
      <c r="O202" s="201"/>
      <c r="P202" s="201"/>
      <c r="Q202" s="201"/>
      <c r="R202" s="201"/>
      <c r="S202" s="201"/>
      <c r="T202" s="202"/>
      <c r="AT202" s="203" t="s">
        <v>140</v>
      </c>
      <c r="AU202" s="203" t="s">
        <v>84</v>
      </c>
      <c r="AV202" s="13" t="s">
        <v>82</v>
      </c>
      <c r="AW202" s="13" t="s">
        <v>35</v>
      </c>
      <c r="AX202" s="13" t="s">
        <v>74</v>
      </c>
      <c r="AY202" s="203" t="s">
        <v>130</v>
      </c>
    </row>
    <row r="203" spans="1:65" s="14" customFormat="1" ht="11.25" x14ac:dyDescent="0.2">
      <c r="B203" s="204"/>
      <c r="C203" s="205"/>
      <c r="D203" s="195" t="s">
        <v>140</v>
      </c>
      <c r="E203" s="206" t="s">
        <v>19</v>
      </c>
      <c r="F203" s="207" t="s">
        <v>283</v>
      </c>
      <c r="G203" s="205"/>
      <c r="H203" s="208">
        <v>51.3</v>
      </c>
      <c r="I203" s="209"/>
      <c r="J203" s="205"/>
      <c r="K203" s="205"/>
      <c r="L203" s="210"/>
      <c r="M203" s="211"/>
      <c r="N203" s="212"/>
      <c r="O203" s="212"/>
      <c r="P203" s="212"/>
      <c r="Q203" s="212"/>
      <c r="R203" s="212"/>
      <c r="S203" s="212"/>
      <c r="T203" s="213"/>
      <c r="AT203" s="214" t="s">
        <v>140</v>
      </c>
      <c r="AU203" s="214" t="s">
        <v>84</v>
      </c>
      <c r="AV203" s="14" t="s">
        <v>84</v>
      </c>
      <c r="AW203" s="14" t="s">
        <v>35</v>
      </c>
      <c r="AX203" s="14" t="s">
        <v>74</v>
      </c>
      <c r="AY203" s="214" t="s">
        <v>130</v>
      </c>
    </row>
    <row r="204" spans="1:65" s="15" customFormat="1" ht="11.25" x14ac:dyDescent="0.2">
      <c r="B204" s="215"/>
      <c r="C204" s="216"/>
      <c r="D204" s="195" t="s">
        <v>140</v>
      </c>
      <c r="E204" s="217" t="s">
        <v>19</v>
      </c>
      <c r="F204" s="218" t="s">
        <v>143</v>
      </c>
      <c r="G204" s="216"/>
      <c r="H204" s="219">
        <v>51.3</v>
      </c>
      <c r="I204" s="220"/>
      <c r="J204" s="216"/>
      <c r="K204" s="216"/>
      <c r="L204" s="221"/>
      <c r="M204" s="222"/>
      <c r="N204" s="223"/>
      <c r="O204" s="223"/>
      <c r="P204" s="223"/>
      <c r="Q204" s="223"/>
      <c r="R204" s="223"/>
      <c r="S204" s="223"/>
      <c r="T204" s="224"/>
      <c r="AT204" s="225" t="s">
        <v>140</v>
      </c>
      <c r="AU204" s="225" t="s">
        <v>84</v>
      </c>
      <c r="AV204" s="15" t="s">
        <v>137</v>
      </c>
      <c r="AW204" s="15" t="s">
        <v>35</v>
      </c>
      <c r="AX204" s="15" t="s">
        <v>82</v>
      </c>
      <c r="AY204" s="225" t="s">
        <v>130</v>
      </c>
    </row>
    <row r="205" spans="1:65" s="2" customFormat="1" ht="16.5" customHeight="1" x14ac:dyDescent="0.2">
      <c r="A205" s="36"/>
      <c r="B205" s="37"/>
      <c r="C205" s="226" t="s">
        <v>254</v>
      </c>
      <c r="D205" s="226" t="s">
        <v>180</v>
      </c>
      <c r="E205" s="227" t="s">
        <v>284</v>
      </c>
      <c r="F205" s="228" t="s">
        <v>285</v>
      </c>
      <c r="G205" s="229" t="s">
        <v>265</v>
      </c>
      <c r="H205" s="230">
        <v>51.36</v>
      </c>
      <c r="I205" s="231"/>
      <c r="J205" s="232">
        <f>ROUND(I205*H205,2)</f>
        <v>0</v>
      </c>
      <c r="K205" s="228" t="s">
        <v>136</v>
      </c>
      <c r="L205" s="233"/>
      <c r="M205" s="234" t="s">
        <v>19</v>
      </c>
      <c r="N205" s="235" t="s">
        <v>45</v>
      </c>
      <c r="O205" s="66"/>
      <c r="P205" s="184">
        <f>O205*H205</f>
        <v>0</v>
      </c>
      <c r="Q205" s="184">
        <v>1</v>
      </c>
      <c r="R205" s="184">
        <f>Q205*H205</f>
        <v>51.36</v>
      </c>
      <c r="S205" s="184">
        <v>0</v>
      </c>
      <c r="T205" s="185">
        <f>S205*H205</f>
        <v>0</v>
      </c>
      <c r="U205" s="36"/>
      <c r="V205" s="36"/>
      <c r="W205" s="36"/>
      <c r="X205" s="36"/>
      <c r="Y205" s="36"/>
      <c r="Z205" s="36"/>
      <c r="AA205" s="36"/>
      <c r="AB205" s="36"/>
      <c r="AC205" s="36"/>
      <c r="AD205" s="36"/>
      <c r="AE205" s="36"/>
      <c r="AR205" s="186" t="s">
        <v>179</v>
      </c>
      <c r="AT205" s="186" t="s">
        <v>180</v>
      </c>
      <c r="AU205" s="186" t="s">
        <v>84</v>
      </c>
      <c r="AY205" s="19" t="s">
        <v>130</v>
      </c>
      <c r="BE205" s="187">
        <f>IF(N205="základní",J205,0)</f>
        <v>0</v>
      </c>
      <c r="BF205" s="187">
        <f>IF(N205="snížená",J205,0)</f>
        <v>0</v>
      </c>
      <c r="BG205" s="187">
        <f>IF(N205="zákl. přenesená",J205,0)</f>
        <v>0</v>
      </c>
      <c r="BH205" s="187">
        <f>IF(N205="sníž. přenesená",J205,0)</f>
        <v>0</v>
      </c>
      <c r="BI205" s="187">
        <f>IF(N205="nulová",J205,0)</f>
        <v>0</v>
      </c>
      <c r="BJ205" s="19" t="s">
        <v>82</v>
      </c>
      <c r="BK205" s="187">
        <f>ROUND(I205*H205,2)</f>
        <v>0</v>
      </c>
      <c r="BL205" s="19" t="s">
        <v>137</v>
      </c>
      <c r="BM205" s="186" t="s">
        <v>286</v>
      </c>
    </row>
    <row r="206" spans="1:65" s="13" customFormat="1" ht="11.25" x14ac:dyDescent="0.2">
      <c r="B206" s="193"/>
      <c r="C206" s="194"/>
      <c r="D206" s="195" t="s">
        <v>140</v>
      </c>
      <c r="E206" s="196" t="s">
        <v>19</v>
      </c>
      <c r="F206" s="197" t="s">
        <v>287</v>
      </c>
      <c r="G206" s="194"/>
      <c r="H206" s="196" t="s">
        <v>19</v>
      </c>
      <c r="I206" s="198"/>
      <c r="J206" s="194"/>
      <c r="K206" s="194"/>
      <c r="L206" s="199"/>
      <c r="M206" s="200"/>
      <c r="N206" s="201"/>
      <c r="O206" s="201"/>
      <c r="P206" s="201"/>
      <c r="Q206" s="201"/>
      <c r="R206" s="201"/>
      <c r="S206" s="201"/>
      <c r="T206" s="202"/>
      <c r="AT206" s="203" t="s">
        <v>140</v>
      </c>
      <c r="AU206" s="203" t="s">
        <v>84</v>
      </c>
      <c r="AV206" s="13" t="s">
        <v>82</v>
      </c>
      <c r="AW206" s="13" t="s">
        <v>35</v>
      </c>
      <c r="AX206" s="13" t="s">
        <v>74</v>
      </c>
      <c r="AY206" s="203" t="s">
        <v>130</v>
      </c>
    </row>
    <row r="207" spans="1:65" s="14" customFormat="1" ht="11.25" x14ac:dyDescent="0.2">
      <c r="B207" s="204"/>
      <c r="C207" s="205"/>
      <c r="D207" s="195" t="s">
        <v>140</v>
      </c>
      <c r="E207" s="206" t="s">
        <v>19</v>
      </c>
      <c r="F207" s="207" t="s">
        <v>288</v>
      </c>
      <c r="G207" s="205"/>
      <c r="H207" s="208">
        <v>38.76</v>
      </c>
      <c r="I207" s="209"/>
      <c r="J207" s="205"/>
      <c r="K207" s="205"/>
      <c r="L207" s="210"/>
      <c r="M207" s="211"/>
      <c r="N207" s="212"/>
      <c r="O207" s="212"/>
      <c r="P207" s="212"/>
      <c r="Q207" s="212"/>
      <c r="R207" s="212"/>
      <c r="S207" s="212"/>
      <c r="T207" s="213"/>
      <c r="AT207" s="214" t="s">
        <v>140</v>
      </c>
      <c r="AU207" s="214" t="s">
        <v>84</v>
      </c>
      <c r="AV207" s="14" t="s">
        <v>84</v>
      </c>
      <c r="AW207" s="14" t="s">
        <v>35</v>
      </c>
      <c r="AX207" s="14" t="s">
        <v>74</v>
      </c>
      <c r="AY207" s="214" t="s">
        <v>130</v>
      </c>
    </row>
    <row r="208" spans="1:65" s="14" customFormat="1" ht="11.25" x14ac:dyDescent="0.2">
      <c r="B208" s="204"/>
      <c r="C208" s="205"/>
      <c r="D208" s="195" t="s">
        <v>140</v>
      </c>
      <c r="E208" s="206" t="s">
        <v>19</v>
      </c>
      <c r="F208" s="207" t="s">
        <v>277</v>
      </c>
      <c r="G208" s="205"/>
      <c r="H208" s="208">
        <v>12.6</v>
      </c>
      <c r="I208" s="209"/>
      <c r="J208" s="205"/>
      <c r="K208" s="205"/>
      <c r="L208" s="210"/>
      <c r="M208" s="211"/>
      <c r="N208" s="212"/>
      <c r="O208" s="212"/>
      <c r="P208" s="212"/>
      <c r="Q208" s="212"/>
      <c r="R208" s="212"/>
      <c r="S208" s="212"/>
      <c r="T208" s="213"/>
      <c r="AT208" s="214" t="s">
        <v>140</v>
      </c>
      <c r="AU208" s="214" t="s">
        <v>84</v>
      </c>
      <c r="AV208" s="14" t="s">
        <v>84</v>
      </c>
      <c r="AW208" s="14" t="s">
        <v>35</v>
      </c>
      <c r="AX208" s="14" t="s">
        <v>74</v>
      </c>
      <c r="AY208" s="214" t="s">
        <v>130</v>
      </c>
    </row>
    <row r="209" spans="1:65" s="15" customFormat="1" ht="11.25" x14ac:dyDescent="0.2">
      <c r="B209" s="215"/>
      <c r="C209" s="216"/>
      <c r="D209" s="195" t="s">
        <v>140</v>
      </c>
      <c r="E209" s="217" t="s">
        <v>19</v>
      </c>
      <c r="F209" s="218" t="s">
        <v>143</v>
      </c>
      <c r="G209" s="216"/>
      <c r="H209" s="219">
        <v>51.36</v>
      </c>
      <c r="I209" s="220"/>
      <c r="J209" s="216"/>
      <c r="K209" s="216"/>
      <c r="L209" s="221"/>
      <c r="M209" s="222"/>
      <c r="N209" s="223"/>
      <c r="O209" s="223"/>
      <c r="P209" s="223"/>
      <c r="Q209" s="223"/>
      <c r="R209" s="223"/>
      <c r="S209" s="223"/>
      <c r="T209" s="224"/>
      <c r="AT209" s="225" t="s">
        <v>140</v>
      </c>
      <c r="AU209" s="225" t="s">
        <v>84</v>
      </c>
      <c r="AV209" s="15" t="s">
        <v>137</v>
      </c>
      <c r="AW209" s="15" t="s">
        <v>35</v>
      </c>
      <c r="AX209" s="15" t="s">
        <v>82</v>
      </c>
      <c r="AY209" s="225" t="s">
        <v>130</v>
      </c>
    </row>
    <row r="210" spans="1:65" s="2" customFormat="1" ht="24.2" customHeight="1" x14ac:dyDescent="0.2">
      <c r="A210" s="36"/>
      <c r="B210" s="37"/>
      <c r="C210" s="175" t="s">
        <v>289</v>
      </c>
      <c r="D210" s="175" t="s">
        <v>132</v>
      </c>
      <c r="E210" s="176" t="s">
        <v>290</v>
      </c>
      <c r="F210" s="177" t="s">
        <v>291</v>
      </c>
      <c r="G210" s="178" t="s">
        <v>207</v>
      </c>
      <c r="H210" s="179">
        <v>1.44</v>
      </c>
      <c r="I210" s="180"/>
      <c r="J210" s="181">
        <f>ROUND(I210*H210,2)</f>
        <v>0</v>
      </c>
      <c r="K210" s="177" t="s">
        <v>136</v>
      </c>
      <c r="L210" s="41"/>
      <c r="M210" s="182" t="s">
        <v>19</v>
      </c>
      <c r="N210" s="183" t="s">
        <v>45</v>
      </c>
      <c r="O210" s="66"/>
      <c r="P210" s="184">
        <f>O210*H210</f>
        <v>0</v>
      </c>
      <c r="Q210" s="184">
        <v>0</v>
      </c>
      <c r="R210" s="184">
        <f>Q210*H210</f>
        <v>0</v>
      </c>
      <c r="S210" s="184">
        <v>0</v>
      </c>
      <c r="T210" s="185">
        <f>S210*H210</f>
        <v>0</v>
      </c>
      <c r="U210" s="36"/>
      <c r="V210" s="36"/>
      <c r="W210" s="36"/>
      <c r="X210" s="36"/>
      <c r="Y210" s="36"/>
      <c r="Z210" s="36"/>
      <c r="AA210" s="36"/>
      <c r="AB210" s="36"/>
      <c r="AC210" s="36"/>
      <c r="AD210" s="36"/>
      <c r="AE210" s="36"/>
      <c r="AR210" s="186" t="s">
        <v>137</v>
      </c>
      <c r="AT210" s="186" t="s">
        <v>132</v>
      </c>
      <c r="AU210" s="186" t="s">
        <v>84</v>
      </c>
      <c r="AY210" s="19" t="s">
        <v>130</v>
      </c>
      <c r="BE210" s="187">
        <f>IF(N210="základní",J210,0)</f>
        <v>0</v>
      </c>
      <c r="BF210" s="187">
        <f>IF(N210="snížená",J210,0)</f>
        <v>0</v>
      </c>
      <c r="BG210" s="187">
        <f>IF(N210="zákl. přenesená",J210,0)</f>
        <v>0</v>
      </c>
      <c r="BH210" s="187">
        <f>IF(N210="sníž. přenesená",J210,0)</f>
        <v>0</v>
      </c>
      <c r="BI210" s="187">
        <f>IF(N210="nulová",J210,0)</f>
        <v>0</v>
      </c>
      <c r="BJ210" s="19" t="s">
        <v>82</v>
      </c>
      <c r="BK210" s="187">
        <f>ROUND(I210*H210,2)</f>
        <v>0</v>
      </c>
      <c r="BL210" s="19" t="s">
        <v>137</v>
      </c>
      <c r="BM210" s="186" t="s">
        <v>292</v>
      </c>
    </row>
    <row r="211" spans="1:65" s="2" customFormat="1" ht="11.25" x14ac:dyDescent="0.2">
      <c r="A211" s="36"/>
      <c r="B211" s="37"/>
      <c r="C211" s="38"/>
      <c r="D211" s="188" t="s">
        <v>138</v>
      </c>
      <c r="E211" s="38"/>
      <c r="F211" s="189" t="s">
        <v>293</v>
      </c>
      <c r="G211" s="38"/>
      <c r="H211" s="38"/>
      <c r="I211" s="190"/>
      <c r="J211" s="38"/>
      <c r="K211" s="38"/>
      <c r="L211" s="41"/>
      <c r="M211" s="191"/>
      <c r="N211" s="192"/>
      <c r="O211" s="66"/>
      <c r="P211" s="66"/>
      <c r="Q211" s="66"/>
      <c r="R211" s="66"/>
      <c r="S211" s="66"/>
      <c r="T211" s="67"/>
      <c r="U211" s="36"/>
      <c r="V211" s="36"/>
      <c r="W211" s="36"/>
      <c r="X211" s="36"/>
      <c r="Y211" s="36"/>
      <c r="Z211" s="36"/>
      <c r="AA211" s="36"/>
      <c r="AB211" s="36"/>
      <c r="AC211" s="36"/>
      <c r="AD211" s="36"/>
      <c r="AE211" s="36"/>
      <c r="AT211" s="19" t="s">
        <v>138</v>
      </c>
      <c r="AU211" s="19" t="s">
        <v>84</v>
      </c>
    </row>
    <row r="212" spans="1:65" s="13" customFormat="1" ht="11.25" x14ac:dyDescent="0.2">
      <c r="B212" s="193"/>
      <c r="C212" s="194"/>
      <c r="D212" s="195" t="s">
        <v>140</v>
      </c>
      <c r="E212" s="196" t="s">
        <v>19</v>
      </c>
      <c r="F212" s="197" t="s">
        <v>294</v>
      </c>
      <c r="G212" s="194"/>
      <c r="H212" s="196" t="s">
        <v>19</v>
      </c>
      <c r="I212" s="198"/>
      <c r="J212" s="194"/>
      <c r="K212" s="194"/>
      <c r="L212" s="199"/>
      <c r="M212" s="200"/>
      <c r="N212" s="201"/>
      <c r="O212" s="201"/>
      <c r="P212" s="201"/>
      <c r="Q212" s="201"/>
      <c r="R212" s="201"/>
      <c r="S212" s="201"/>
      <c r="T212" s="202"/>
      <c r="AT212" s="203" t="s">
        <v>140</v>
      </c>
      <c r="AU212" s="203" t="s">
        <v>84</v>
      </c>
      <c r="AV212" s="13" t="s">
        <v>82</v>
      </c>
      <c r="AW212" s="13" t="s">
        <v>35</v>
      </c>
      <c r="AX212" s="13" t="s">
        <v>74</v>
      </c>
      <c r="AY212" s="203" t="s">
        <v>130</v>
      </c>
    </row>
    <row r="213" spans="1:65" s="14" customFormat="1" ht="11.25" x14ac:dyDescent="0.2">
      <c r="B213" s="204"/>
      <c r="C213" s="205"/>
      <c r="D213" s="195" t="s">
        <v>140</v>
      </c>
      <c r="E213" s="206" t="s">
        <v>19</v>
      </c>
      <c r="F213" s="207" t="s">
        <v>295</v>
      </c>
      <c r="G213" s="205"/>
      <c r="H213" s="208">
        <v>1.44</v>
      </c>
      <c r="I213" s="209"/>
      <c r="J213" s="205"/>
      <c r="K213" s="205"/>
      <c r="L213" s="210"/>
      <c r="M213" s="211"/>
      <c r="N213" s="212"/>
      <c r="O213" s="212"/>
      <c r="P213" s="212"/>
      <c r="Q213" s="212"/>
      <c r="R213" s="212"/>
      <c r="S213" s="212"/>
      <c r="T213" s="213"/>
      <c r="AT213" s="214" t="s">
        <v>140</v>
      </c>
      <c r="AU213" s="214" t="s">
        <v>84</v>
      </c>
      <c r="AV213" s="14" t="s">
        <v>84</v>
      </c>
      <c r="AW213" s="14" t="s">
        <v>35</v>
      </c>
      <c r="AX213" s="14" t="s">
        <v>74</v>
      </c>
      <c r="AY213" s="214" t="s">
        <v>130</v>
      </c>
    </row>
    <row r="214" spans="1:65" s="15" customFormat="1" ht="11.25" x14ac:dyDescent="0.2">
      <c r="B214" s="215"/>
      <c r="C214" s="216"/>
      <c r="D214" s="195" t="s">
        <v>140</v>
      </c>
      <c r="E214" s="217" t="s">
        <v>19</v>
      </c>
      <c r="F214" s="218" t="s">
        <v>143</v>
      </c>
      <c r="G214" s="216"/>
      <c r="H214" s="219">
        <v>1.44</v>
      </c>
      <c r="I214" s="220"/>
      <c r="J214" s="216"/>
      <c r="K214" s="216"/>
      <c r="L214" s="221"/>
      <c r="M214" s="222"/>
      <c r="N214" s="223"/>
      <c r="O214" s="223"/>
      <c r="P214" s="223"/>
      <c r="Q214" s="223"/>
      <c r="R214" s="223"/>
      <c r="S214" s="223"/>
      <c r="T214" s="224"/>
      <c r="AT214" s="225" t="s">
        <v>140</v>
      </c>
      <c r="AU214" s="225" t="s">
        <v>84</v>
      </c>
      <c r="AV214" s="15" t="s">
        <v>137</v>
      </c>
      <c r="AW214" s="15" t="s">
        <v>35</v>
      </c>
      <c r="AX214" s="15" t="s">
        <v>82</v>
      </c>
      <c r="AY214" s="225" t="s">
        <v>130</v>
      </c>
    </row>
    <row r="215" spans="1:65" s="2" customFormat="1" ht="16.5" customHeight="1" x14ac:dyDescent="0.2">
      <c r="A215" s="36"/>
      <c r="B215" s="37"/>
      <c r="C215" s="226" t="s">
        <v>260</v>
      </c>
      <c r="D215" s="226" t="s">
        <v>180</v>
      </c>
      <c r="E215" s="227" t="s">
        <v>296</v>
      </c>
      <c r="F215" s="228" t="s">
        <v>297</v>
      </c>
      <c r="G215" s="229" t="s">
        <v>265</v>
      </c>
      <c r="H215" s="230">
        <v>2.7360000000000002</v>
      </c>
      <c r="I215" s="231"/>
      <c r="J215" s="232">
        <f>ROUND(I215*H215,2)</f>
        <v>0</v>
      </c>
      <c r="K215" s="228" t="s">
        <v>136</v>
      </c>
      <c r="L215" s="233"/>
      <c r="M215" s="234" t="s">
        <v>19</v>
      </c>
      <c r="N215" s="235" t="s">
        <v>45</v>
      </c>
      <c r="O215" s="66"/>
      <c r="P215" s="184">
        <f>O215*H215</f>
        <v>0</v>
      </c>
      <c r="Q215" s="184">
        <v>1</v>
      </c>
      <c r="R215" s="184">
        <f>Q215*H215</f>
        <v>2.7360000000000002</v>
      </c>
      <c r="S215" s="184">
        <v>0</v>
      </c>
      <c r="T215" s="185">
        <f>S215*H215</f>
        <v>0</v>
      </c>
      <c r="U215" s="36"/>
      <c r="V215" s="36"/>
      <c r="W215" s="36"/>
      <c r="X215" s="36"/>
      <c r="Y215" s="36"/>
      <c r="Z215" s="36"/>
      <c r="AA215" s="36"/>
      <c r="AB215" s="36"/>
      <c r="AC215" s="36"/>
      <c r="AD215" s="36"/>
      <c r="AE215" s="36"/>
      <c r="AR215" s="186" t="s">
        <v>179</v>
      </c>
      <c r="AT215" s="186" t="s">
        <v>180</v>
      </c>
      <c r="AU215" s="186" t="s">
        <v>84</v>
      </c>
      <c r="AY215" s="19" t="s">
        <v>130</v>
      </c>
      <c r="BE215" s="187">
        <f>IF(N215="základní",J215,0)</f>
        <v>0</v>
      </c>
      <c r="BF215" s="187">
        <f>IF(N215="snížená",J215,0)</f>
        <v>0</v>
      </c>
      <c r="BG215" s="187">
        <f>IF(N215="zákl. přenesená",J215,0)</f>
        <v>0</v>
      </c>
      <c r="BH215" s="187">
        <f>IF(N215="sníž. přenesená",J215,0)</f>
        <v>0</v>
      </c>
      <c r="BI215" s="187">
        <f>IF(N215="nulová",J215,0)</f>
        <v>0</v>
      </c>
      <c r="BJ215" s="19" t="s">
        <v>82</v>
      </c>
      <c r="BK215" s="187">
        <f>ROUND(I215*H215,2)</f>
        <v>0</v>
      </c>
      <c r="BL215" s="19" t="s">
        <v>137</v>
      </c>
      <c r="BM215" s="186" t="s">
        <v>298</v>
      </c>
    </row>
    <row r="216" spans="1:65" s="14" customFormat="1" ht="11.25" x14ac:dyDescent="0.2">
      <c r="B216" s="204"/>
      <c r="C216" s="205"/>
      <c r="D216" s="195" t="s">
        <v>140</v>
      </c>
      <c r="E216" s="206" t="s">
        <v>19</v>
      </c>
      <c r="F216" s="207" t="s">
        <v>299</v>
      </c>
      <c r="G216" s="205"/>
      <c r="H216" s="208">
        <v>2.7360000000000002</v>
      </c>
      <c r="I216" s="209"/>
      <c r="J216" s="205"/>
      <c r="K216" s="205"/>
      <c r="L216" s="210"/>
      <c r="M216" s="211"/>
      <c r="N216" s="212"/>
      <c r="O216" s="212"/>
      <c r="P216" s="212"/>
      <c r="Q216" s="212"/>
      <c r="R216" s="212"/>
      <c r="S216" s="212"/>
      <c r="T216" s="213"/>
      <c r="AT216" s="214" t="s">
        <v>140</v>
      </c>
      <c r="AU216" s="214" t="s">
        <v>84</v>
      </c>
      <c r="AV216" s="14" t="s">
        <v>84</v>
      </c>
      <c r="AW216" s="14" t="s">
        <v>35</v>
      </c>
      <c r="AX216" s="14" t="s">
        <v>74</v>
      </c>
      <c r="AY216" s="214" t="s">
        <v>130</v>
      </c>
    </row>
    <row r="217" spans="1:65" s="15" customFormat="1" ht="11.25" x14ac:dyDescent="0.2">
      <c r="B217" s="215"/>
      <c r="C217" s="216"/>
      <c r="D217" s="195" t="s">
        <v>140</v>
      </c>
      <c r="E217" s="217" t="s">
        <v>19</v>
      </c>
      <c r="F217" s="218" t="s">
        <v>143</v>
      </c>
      <c r="G217" s="216"/>
      <c r="H217" s="219">
        <v>2.7360000000000002</v>
      </c>
      <c r="I217" s="220"/>
      <c r="J217" s="216"/>
      <c r="K217" s="216"/>
      <c r="L217" s="221"/>
      <c r="M217" s="222"/>
      <c r="N217" s="223"/>
      <c r="O217" s="223"/>
      <c r="P217" s="223"/>
      <c r="Q217" s="223"/>
      <c r="R217" s="223"/>
      <c r="S217" s="223"/>
      <c r="T217" s="224"/>
      <c r="AT217" s="225" t="s">
        <v>140</v>
      </c>
      <c r="AU217" s="225" t="s">
        <v>84</v>
      </c>
      <c r="AV217" s="15" t="s">
        <v>137</v>
      </c>
      <c r="AW217" s="15" t="s">
        <v>35</v>
      </c>
      <c r="AX217" s="15" t="s">
        <v>82</v>
      </c>
      <c r="AY217" s="225" t="s">
        <v>130</v>
      </c>
    </row>
    <row r="218" spans="1:65" s="2" customFormat="1" ht="24.2" customHeight="1" x14ac:dyDescent="0.2">
      <c r="A218" s="36"/>
      <c r="B218" s="37"/>
      <c r="C218" s="175" t="s">
        <v>300</v>
      </c>
      <c r="D218" s="175" t="s">
        <v>132</v>
      </c>
      <c r="E218" s="176" t="s">
        <v>301</v>
      </c>
      <c r="F218" s="177" t="s">
        <v>302</v>
      </c>
      <c r="G218" s="178" t="s">
        <v>135</v>
      </c>
      <c r="H218" s="179">
        <v>40</v>
      </c>
      <c r="I218" s="180"/>
      <c r="J218" s="181">
        <f>ROUND(I218*H218,2)</f>
        <v>0</v>
      </c>
      <c r="K218" s="177" t="s">
        <v>136</v>
      </c>
      <c r="L218" s="41"/>
      <c r="M218" s="182" t="s">
        <v>19</v>
      </c>
      <c r="N218" s="183" t="s">
        <v>45</v>
      </c>
      <c r="O218" s="66"/>
      <c r="P218" s="184">
        <f>O218*H218</f>
        <v>0</v>
      </c>
      <c r="Q218" s="184">
        <v>0</v>
      </c>
      <c r="R218" s="184">
        <f>Q218*H218</f>
        <v>0</v>
      </c>
      <c r="S218" s="184">
        <v>0</v>
      </c>
      <c r="T218" s="185">
        <f>S218*H218</f>
        <v>0</v>
      </c>
      <c r="U218" s="36"/>
      <c r="V218" s="36"/>
      <c r="W218" s="36"/>
      <c r="X218" s="36"/>
      <c r="Y218" s="36"/>
      <c r="Z218" s="36"/>
      <c r="AA218" s="36"/>
      <c r="AB218" s="36"/>
      <c r="AC218" s="36"/>
      <c r="AD218" s="36"/>
      <c r="AE218" s="36"/>
      <c r="AR218" s="186" t="s">
        <v>137</v>
      </c>
      <c r="AT218" s="186" t="s">
        <v>132</v>
      </c>
      <c r="AU218" s="186" t="s">
        <v>84</v>
      </c>
      <c r="AY218" s="19" t="s">
        <v>130</v>
      </c>
      <c r="BE218" s="187">
        <f>IF(N218="základní",J218,0)</f>
        <v>0</v>
      </c>
      <c r="BF218" s="187">
        <f>IF(N218="snížená",J218,0)</f>
        <v>0</v>
      </c>
      <c r="BG218" s="187">
        <f>IF(N218="zákl. přenesená",J218,0)</f>
        <v>0</v>
      </c>
      <c r="BH218" s="187">
        <f>IF(N218="sníž. přenesená",J218,0)</f>
        <v>0</v>
      </c>
      <c r="BI218" s="187">
        <f>IF(N218="nulová",J218,0)</f>
        <v>0</v>
      </c>
      <c r="BJ218" s="19" t="s">
        <v>82</v>
      </c>
      <c r="BK218" s="187">
        <f>ROUND(I218*H218,2)</f>
        <v>0</v>
      </c>
      <c r="BL218" s="19" t="s">
        <v>137</v>
      </c>
      <c r="BM218" s="186" t="s">
        <v>303</v>
      </c>
    </row>
    <row r="219" spans="1:65" s="2" customFormat="1" ht="11.25" x14ac:dyDescent="0.2">
      <c r="A219" s="36"/>
      <c r="B219" s="37"/>
      <c r="C219" s="38"/>
      <c r="D219" s="188" t="s">
        <v>138</v>
      </c>
      <c r="E219" s="38"/>
      <c r="F219" s="189" t="s">
        <v>304</v>
      </c>
      <c r="G219" s="38"/>
      <c r="H219" s="38"/>
      <c r="I219" s="190"/>
      <c r="J219" s="38"/>
      <c r="K219" s="38"/>
      <c r="L219" s="41"/>
      <c r="M219" s="191"/>
      <c r="N219" s="192"/>
      <c r="O219" s="66"/>
      <c r="P219" s="66"/>
      <c r="Q219" s="66"/>
      <c r="R219" s="66"/>
      <c r="S219" s="66"/>
      <c r="T219" s="67"/>
      <c r="U219" s="36"/>
      <c r="V219" s="36"/>
      <c r="W219" s="36"/>
      <c r="X219" s="36"/>
      <c r="Y219" s="36"/>
      <c r="Z219" s="36"/>
      <c r="AA219" s="36"/>
      <c r="AB219" s="36"/>
      <c r="AC219" s="36"/>
      <c r="AD219" s="36"/>
      <c r="AE219" s="36"/>
      <c r="AT219" s="19" t="s">
        <v>138</v>
      </c>
      <c r="AU219" s="19" t="s">
        <v>84</v>
      </c>
    </row>
    <row r="220" spans="1:65" s="14" customFormat="1" ht="11.25" x14ac:dyDescent="0.2">
      <c r="B220" s="204"/>
      <c r="C220" s="205"/>
      <c r="D220" s="195" t="s">
        <v>140</v>
      </c>
      <c r="E220" s="206" t="s">
        <v>19</v>
      </c>
      <c r="F220" s="207" t="s">
        <v>147</v>
      </c>
      <c r="G220" s="205"/>
      <c r="H220" s="208">
        <v>40</v>
      </c>
      <c r="I220" s="209"/>
      <c r="J220" s="205"/>
      <c r="K220" s="205"/>
      <c r="L220" s="210"/>
      <c r="M220" s="211"/>
      <c r="N220" s="212"/>
      <c r="O220" s="212"/>
      <c r="P220" s="212"/>
      <c r="Q220" s="212"/>
      <c r="R220" s="212"/>
      <c r="S220" s="212"/>
      <c r="T220" s="213"/>
      <c r="AT220" s="214" t="s">
        <v>140</v>
      </c>
      <c r="AU220" s="214" t="s">
        <v>84</v>
      </c>
      <c r="AV220" s="14" t="s">
        <v>84</v>
      </c>
      <c r="AW220" s="14" t="s">
        <v>35</v>
      </c>
      <c r="AX220" s="14" t="s">
        <v>74</v>
      </c>
      <c r="AY220" s="214" t="s">
        <v>130</v>
      </c>
    </row>
    <row r="221" spans="1:65" s="15" customFormat="1" ht="11.25" x14ac:dyDescent="0.2">
      <c r="B221" s="215"/>
      <c r="C221" s="216"/>
      <c r="D221" s="195" t="s">
        <v>140</v>
      </c>
      <c r="E221" s="217" t="s">
        <v>19</v>
      </c>
      <c r="F221" s="218" t="s">
        <v>143</v>
      </c>
      <c r="G221" s="216"/>
      <c r="H221" s="219">
        <v>40</v>
      </c>
      <c r="I221" s="220"/>
      <c r="J221" s="216"/>
      <c r="K221" s="216"/>
      <c r="L221" s="221"/>
      <c r="M221" s="222"/>
      <c r="N221" s="223"/>
      <c r="O221" s="223"/>
      <c r="P221" s="223"/>
      <c r="Q221" s="223"/>
      <c r="R221" s="223"/>
      <c r="S221" s="223"/>
      <c r="T221" s="224"/>
      <c r="AT221" s="225" t="s">
        <v>140</v>
      </c>
      <c r="AU221" s="225" t="s">
        <v>84</v>
      </c>
      <c r="AV221" s="15" t="s">
        <v>137</v>
      </c>
      <c r="AW221" s="15" t="s">
        <v>35</v>
      </c>
      <c r="AX221" s="15" t="s">
        <v>82</v>
      </c>
      <c r="AY221" s="225" t="s">
        <v>130</v>
      </c>
    </row>
    <row r="222" spans="1:65" s="2" customFormat="1" ht="16.5" customHeight="1" x14ac:dyDescent="0.2">
      <c r="A222" s="36"/>
      <c r="B222" s="37"/>
      <c r="C222" s="226" t="s">
        <v>266</v>
      </c>
      <c r="D222" s="226" t="s">
        <v>180</v>
      </c>
      <c r="E222" s="227" t="s">
        <v>305</v>
      </c>
      <c r="F222" s="228" t="s">
        <v>306</v>
      </c>
      <c r="G222" s="229" t="s">
        <v>265</v>
      </c>
      <c r="H222" s="230">
        <v>11.2</v>
      </c>
      <c r="I222" s="231"/>
      <c r="J222" s="232">
        <f>ROUND(I222*H222,2)</f>
        <v>0</v>
      </c>
      <c r="K222" s="228" t="s">
        <v>136</v>
      </c>
      <c r="L222" s="233"/>
      <c r="M222" s="234" t="s">
        <v>19</v>
      </c>
      <c r="N222" s="235" t="s">
        <v>45</v>
      </c>
      <c r="O222" s="66"/>
      <c r="P222" s="184">
        <f>O222*H222</f>
        <v>0</v>
      </c>
      <c r="Q222" s="184">
        <v>1</v>
      </c>
      <c r="R222" s="184">
        <f>Q222*H222</f>
        <v>11.2</v>
      </c>
      <c r="S222" s="184">
        <v>0</v>
      </c>
      <c r="T222" s="185">
        <f>S222*H222</f>
        <v>0</v>
      </c>
      <c r="U222" s="36"/>
      <c r="V222" s="36"/>
      <c r="W222" s="36"/>
      <c r="X222" s="36"/>
      <c r="Y222" s="36"/>
      <c r="Z222" s="36"/>
      <c r="AA222" s="36"/>
      <c r="AB222" s="36"/>
      <c r="AC222" s="36"/>
      <c r="AD222" s="36"/>
      <c r="AE222" s="36"/>
      <c r="AR222" s="186" t="s">
        <v>179</v>
      </c>
      <c r="AT222" s="186" t="s">
        <v>180</v>
      </c>
      <c r="AU222" s="186" t="s">
        <v>84</v>
      </c>
      <c r="AY222" s="19" t="s">
        <v>130</v>
      </c>
      <c r="BE222" s="187">
        <f>IF(N222="základní",J222,0)</f>
        <v>0</v>
      </c>
      <c r="BF222" s="187">
        <f>IF(N222="snížená",J222,0)</f>
        <v>0</v>
      </c>
      <c r="BG222" s="187">
        <f>IF(N222="zákl. přenesená",J222,0)</f>
        <v>0</v>
      </c>
      <c r="BH222" s="187">
        <f>IF(N222="sníž. přenesená",J222,0)</f>
        <v>0</v>
      </c>
      <c r="BI222" s="187">
        <f>IF(N222="nulová",J222,0)</f>
        <v>0</v>
      </c>
      <c r="BJ222" s="19" t="s">
        <v>82</v>
      </c>
      <c r="BK222" s="187">
        <f>ROUND(I222*H222,2)</f>
        <v>0</v>
      </c>
      <c r="BL222" s="19" t="s">
        <v>137</v>
      </c>
      <c r="BM222" s="186" t="s">
        <v>307</v>
      </c>
    </row>
    <row r="223" spans="1:65" s="14" customFormat="1" ht="11.25" x14ac:dyDescent="0.2">
      <c r="B223" s="204"/>
      <c r="C223" s="205"/>
      <c r="D223" s="195" t="s">
        <v>140</v>
      </c>
      <c r="E223" s="206" t="s">
        <v>19</v>
      </c>
      <c r="F223" s="207" t="s">
        <v>308</v>
      </c>
      <c r="G223" s="205"/>
      <c r="H223" s="208">
        <v>11.2</v>
      </c>
      <c r="I223" s="209"/>
      <c r="J223" s="205"/>
      <c r="K223" s="205"/>
      <c r="L223" s="210"/>
      <c r="M223" s="211"/>
      <c r="N223" s="212"/>
      <c r="O223" s="212"/>
      <c r="P223" s="212"/>
      <c r="Q223" s="212"/>
      <c r="R223" s="212"/>
      <c r="S223" s="212"/>
      <c r="T223" s="213"/>
      <c r="AT223" s="214" t="s">
        <v>140</v>
      </c>
      <c r="AU223" s="214" t="s">
        <v>84</v>
      </c>
      <c r="AV223" s="14" t="s">
        <v>84</v>
      </c>
      <c r="AW223" s="14" t="s">
        <v>35</v>
      </c>
      <c r="AX223" s="14" t="s">
        <v>74</v>
      </c>
      <c r="AY223" s="214" t="s">
        <v>130</v>
      </c>
    </row>
    <row r="224" spans="1:65" s="15" customFormat="1" ht="11.25" x14ac:dyDescent="0.2">
      <c r="B224" s="215"/>
      <c r="C224" s="216"/>
      <c r="D224" s="195" t="s">
        <v>140</v>
      </c>
      <c r="E224" s="217" t="s">
        <v>19</v>
      </c>
      <c r="F224" s="218" t="s">
        <v>143</v>
      </c>
      <c r="G224" s="216"/>
      <c r="H224" s="219">
        <v>11.2</v>
      </c>
      <c r="I224" s="220"/>
      <c r="J224" s="216"/>
      <c r="K224" s="216"/>
      <c r="L224" s="221"/>
      <c r="M224" s="222"/>
      <c r="N224" s="223"/>
      <c r="O224" s="223"/>
      <c r="P224" s="223"/>
      <c r="Q224" s="223"/>
      <c r="R224" s="223"/>
      <c r="S224" s="223"/>
      <c r="T224" s="224"/>
      <c r="AT224" s="225" t="s">
        <v>140</v>
      </c>
      <c r="AU224" s="225" t="s">
        <v>84</v>
      </c>
      <c r="AV224" s="15" t="s">
        <v>137</v>
      </c>
      <c r="AW224" s="15" t="s">
        <v>35</v>
      </c>
      <c r="AX224" s="15" t="s">
        <v>82</v>
      </c>
      <c r="AY224" s="225" t="s">
        <v>130</v>
      </c>
    </row>
    <row r="225" spans="1:65" s="2" customFormat="1" ht="16.5" customHeight="1" x14ac:dyDescent="0.2">
      <c r="A225" s="36"/>
      <c r="B225" s="37"/>
      <c r="C225" s="175" t="s">
        <v>309</v>
      </c>
      <c r="D225" s="175" t="s">
        <v>132</v>
      </c>
      <c r="E225" s="176" t="s">
        <v>310</v>
      </c>
      <c r="F225" s="177" t="s">
        <v>311</v>
      </c>
      <c r="G225" s="178" t="s">
        <v>135</v>
      </c>
      <c r="H225" s="179">
        <v>40</v>
      </c>
      <c r="I225" s="180"/>
      <c r="J225" s="181">
        <f>ROUND(I225*H225,2)</f>
        <v>0</v>
      </c>
      <c r="K225" s="177" t="s">
        <v>136</v>
      </c>
      <c r="L225" s="41"/>
      <c r="M225" s="182" t="s">
        <v>19</v>
      </c>
      <c r="N225" s="183" t="s">
        <v>45</v>
      </c>
      <c r="O225" s="66"/>
      <c r="P225" s="184">
        <f>O225*H225</f>
        <v>0</v>
      </c>
      <c r="Q225" s="184">
        <v>1.2700000000000001E-3</v>
      </c>
      <c r="R225" s="184">
        <f>Q225*H225</f>
        <v>5.0800000000000005E-2</v>
      </c>
      <c r="S225" s="184">
        <v>0</v>
      </c>
      <c r="T225" s="185">
        <f>S225*H225</f>
        <v>0</v>
      </c>
      <c r="U225" s="36"/>
      <c r="V225" s="36"/>
      <c r="W225" s="36"/>
      <c r="X225" s="36"/>
      <c r="Y225" s="36"/>
      <c r="Z225" s="36"/>
      <c r="AA225" s="36"/>
      <c r="AB225" s="36"/>
      <c r="AC225" s="36"/>
      <c r="AD225" s="36"/>
      <c r="AE225" s="36"/>
      <c r="AR225" s="186" t="s">
        <v>137</v>
      </c>
      <c r="AT225" s="186" t="s">
        <v>132</v>
      </c>
      <c r="AU225" s="186" t="s">
        <v>84</v>
      </c>
      <c r="AY225" s="19" t="s">
        <v>130</v>
      </c>
      <c r="BE225" s="187">
        <f>IF(N225="základní",J225,0)</f>
        <v>0</v>
      </c>
      <c r="BF225" s="187">
        <f>IF(N225="snížená",J225,0)</f>
        <v>0</v>
      </c>
      <c r="BG225" s="187">
        <f>IF(N225="zákl. přenesená",J225,0)</f>
        <v>0</v>
      </c>
      <c r="BH225" s="187">
        <f>IF(N225="sníž. přenesená",J225,0)</f>
        <v>0</v>
      </c>
      <c r="BI225" s="187">
        <f>IF(N225="nulová",J225,0)</f>
        <v>0</v>
      </c>
      <c r="BJ225" s="19" t="s">
        <v>82</v>
      </c>
      <c r="BK225" s="187">
        <f>ROUND(I225*H225,2)</f>
        <v>0</v>
      </c>
      <c r="BL225" s="19" t="s">
        <v>137</v>
      </c>
      <c r="BM225" s="186" t="s">
        <v>312</v>
      </c>
    </row>
    <row r="226" spans="1:65" s="2" customFormat="1" ht="11.25" x14ac:dyDescent="0.2">
      <c r="A226" s="36"/>
      <c r="B226" s="37"/>
      <c r="C226" s="38"/>
      <c r="D226" s="188" t="s">
        <v>138</v>
      </c>
      <c r="E226" s="38"/>
      <c r="F226" s="189" t="s">
        <v>313</v>
      </c>
      <c r="G226" s="38"/>
      <c r="H226" s="38"/>
      <c r="I226" s="190"/>
      <c r="J226" s="38"/>
      <c r="K226" s="38"/>
      <c r="L226" s="41"/>
      <c r="M226" s="191"/>
      <c r="N226" s="192"/>
      <c r="O226" s="66"/>
      <c r="P226" s="66"/>
      <c r="Q226" s="66"/>
      <c r="R226" s="66"/>
      <c r="S226" s="66"/>
      <c r="T226" s="67"/>
      <c r="U226" s="36"/>
      <c r="V226" s="36"/>
      <c r="W226" s="36"/>
      <c r="X226" s="36"/>
      <c r="Y226" s="36"/>
      <c r="Z226" s="36"/>
      <c r="AA226" s="36"/>
      <c r="AB226" s="36"/>
      <c r="AC226" s="36"/>
      <c r="AD226" s="36"/>
      <c r="AE226" s="36"/>
      <c r="AT226" s="19" t="s">
        <v>138</v>
      </c>
      <c r="AU226" s="19" t="s">
        <v>84</v>
      </c>
    </row>
    <row r="227" spans="1:65" s="14" customFormat="1" ht="11.25" x14ac:dyDescent="0.2">
      <c r="B227" s="204"/>
      <c r="C227" s="205"/>
      <c r="D227" s="195" t="s">
        <v>140</v>
      </c>
      <c r="E227" s="206" t="s">
        <v>19</v>
      </c>
      <c r="F227" s="207" t="s">
        <v>314</v>
      </c>
      <c r="G227" s="205"/>
      <c r="H227" s="208">
        <v>40</v>
      </c>
      <c r="I227" s="209"/>
      <c r="J227" s="205"/>
      <c r="K227" s="205"/>
      <c r="L227" s="210"/>
      <c r="M227" s="211"/>
      <c r="N227" s="212"/>
      <c r="O227" s="212"/>
      <c r="P227" s="212"/>
      <c r="Q227" s="212"/>
      <c r="R227" s="212"/>
      <c r="S227" s="212"/>
      <c r="T227" s="213"/>
      <c r="AT227" s="214" t="s">
        <v>140</v>
      </c>
      <c r="AU227" s="214" t="s">
        <v>84</v>
      </c>
      <c r="AV227" s="14" t="s">
        <v>84</v>
      </c>
      <c r="AW227" s="14" t="s">
        <v>35</v>
      </c>
      <c r="AX227" s="14" t="s">
        <v>74</v>
      </c>
      <c r="AY227" s="214" t="s">
        <v>130</v>
      </c>
    </row>
    <row r="228" spans="1:65" s="15" customFormat="1" ht="11.25" x14ac:dyDescent="0.2">
      <c r="B228" s="215"/>
      <c r="C228" s="216"/>
      <c r="D228" s="195" t="s">
        <v>140</v>
      </c>
      <c r="E228" s="217" t="s">
        <v>19</v>
      </c>
      <c r="F228" s="218" t="s">
        <v>143</v>
      </c>
      <c r="G228" s="216"/>
      <c r="H228" s="219">
        <v>40</v>
      </c>
      <c r="I228" s="220"/>
      <c r="J228" s="216"/>
      <c r="K228" s="216"/>
      <c r="L228" s="221"/>
      <c r="M228" s="222"/>
      <c r="N228" s="223"/>
      <c r="O228" s="223"/>
      <c r="P228" s="223"/>
      <c r="Q228" s="223"/>
      <c r="R228" s="223"/>
      <c r="S228" s="223"/>
      <c r="T228" s="224"/>
      <c r="AT228" s="225" t="s">
        <v>140</v>
      </c>
      <c r="AU228" s="225" t="s">
        <v>84</v>
      </c>
      <c r="AV228" s="15" t="s">
        <v>137</v>
      </c>
      <c r="AW228" s="15" t="s">
        <v>35</v>
      </c>
      <c r="AX228" s="15" t="s">
        <v>82</v>
      </c>
      <c r="AY228" s="225" t="s">
        <v>130</v>
      </c>
    </row>
    <row r="229" spans="1:65" s="2" customFormat="1" ht="16.5" customHeight="1" x14ac:dyDescent="0.2">
      <c r="A229" s="36"/>
      <c r="B229" s="37"/>
      <c r="C229" s="226" t="s">
        <v>271</v>
      </c>
      <c r="D229" s="226" t="s">
        <v>180</v>
      </c>
      <c r="E229" s="227" t="s">
        <v>315</v>
      </c>
      <c r="F229" s="228" t="s">
        <v>316</v>
      </c>
      <c r="G229" s="229" t="s">
        <v>317</v>
      </c>
      <c r="H229" s="230">
        <v>1</v>
      </c>
      <c r="I229" s="231"/>
      <c r="J229" s="232">
        <f>ROUND(I229*H229,2)</f>
        <v>0</v>
      </c>
      <c r="K229" s="228" t="s">
        <v>136</v>
      </c>
      <c r="L229" s="233"/>
      <c r="M229" s="234" t="s">
        <v>19</v>
      </c>
      <c r="N229" s="235" t="s">
        <v>45</v>
      </c>
      <c r="O229" s="66"/>
      <c r="P229" s="184">
        <f>O229*H229</f>
        <v>0</v>
      </c>
      <c r="Q229" s="184">
        <v>1E-3</v>
      </c>
      <c r="R229" s="184">
        <f>Q229*H229</f>
        <v>1E-3</v>
      </c>
      <c r="S229" s="184">
        <v>0</v>
      </c>
      <c r="T229" s="185">
        <f>S229*H229</f>
        <v>0</v>
      </c>
      <c r="U229" s="36"/>
      <c r="V229" s="36"/>
      <c r="W229" s="36"/>
      <c r="X229" s="36"/>
      <c r="Y229" s="36"/>
      <c r="Z229" s="36"/>
      <c r="AA229" s="36"/>
      <c r="AB229" s="36"/>
      <c r="AC229" s="36"/>
      <c r="AD229" s="36"/>
      <c r="AE229" s="36"/>
      <c r="AR229" s="186" t="s">
        <v>179</v>
      </c>
      <c r="AT229" s="186" t="s">
        <v>180</v>
      </c>
      <c r="AU229" s="186" t="s">
        <v>84</v>
      </c>
      <c r="AY229" s="19" t="s">
        <v>130</v>
      </c>
      <c r="BE229" s="187">
        <f>IF(N229="základní",J229,0)</f>
        <v>0</v>
      </c>
      <c r="BF229" s="187">
        <f>IF(N229="snížená",J229,0)</f>
        <v>0</v>
      </c>
      <c r="BG229" s="187">
        <f>IF(N229="zákl. přenesená",J229,0)</f>
        <v>0</v>
      </c>
      <c r="BH229" s="187">
        <f>IF(N229="sníž. přenesená",J229,0)</f>
        <v>0</v>
      </c>
      <c r="BI229" s="187">
        <f>IF(N229="nulová",J229,0)</f>
        <v>0</v>
      </c>
      <c r="BJ229" s="19" t="s">
        <v>82</v>
      </c>
      <c r="BK229" s="187">
        <f>ROUND(I229*H229,2)</f>
        <v>0</v>
      </c>
      <c r="BL229" s="19" t="s">
        <v>137</v>
      </c>
      <c r="BM229" s="186" t="s">
        <v>318</v>
      </c>
    </row>
    <row r="230" spans="1:65" s="14" customFormat="1" ht="11.25" x14ac:dyDescent="0.2">
      <c r="B230" s="204"/>
      <c r="C230" s="205"/>
      <c r="D230" s="195" t="s">
        <v>140</v>
      </c>
      <c r="E230" s="206" t="s">
        <v>19</v>
      </c>
      <c r="F230" s="207" t="s">
        <v>319</v>
      </c>
      <c r="G230" s="205"/>
      <c r="H230" s="208">
        <v>1</v>
      </c>
      <c r="I230" s="209"/>
      <c r="J230" s="205"/>
      <c r="K230" s="205"/>
      <c r="L230" s="210"/>
      <c r="M230" s="211"/>
      <c r="N230" s="212"/>
      <c r="O230" s="212"/>
      <c r="P230" s="212"/>
      <c r="Q230" s="212"/>
      <c r="R230" s="212"/>
      <c r="S230" s="212"/>
      <c r="T230" s="213"/>
      <c r="AT230" s="214" t="s">
        <v>140</v>
      </c>
      <c r="AU230" s="214" t="s">
        <v>84</v>
      </c>
      <c r="AV230" s="14" t="s">
        <v>84</v>
      </c>
      <c r="AW230" s="14" t="s">
        <v>35</v>
      </c>
      <c r="AX230" s="14" t="s">
        <v>74</v>
      </c>
      <c r="AY230" s="214" t="s">
        <v>130</v>
      </c>
    </row>
    <row r="231" spans="1:65" s="15" customFormat="1" ht="11.25" x14ac:dyDescent="0.2">
      <c r="B231" s="215"/>
      <c r="C231" s="216"/>
      <c r="D231" s="195" t="s">
        <v>140</v>
      </c>
      <c r="E231" s="217" t="s">
        <v>19</v>
      </c>
      <c r="F231" s="218" t="s">
        <v>143</v>
      </c>
      <c r="G231" s="216"/>
      <c r="H231" s="219">
        <v>1</v>
      </c>
      <c r="I231" s="220"/>
      <c r="J231" s="216"/>
      <c r="K231" s="216"/>
      <c r="L231" s="221"/>
      <c r="M231" s="222"/>
      <c r="N231" s="223"/>
      <c r="O231" s="223"/>
      <c r="P231" s="223"/>
      <c r="Q231" s="223"/>
      <c r="R231" s="223"/>
      <c r="S231" s="223"/>
      <c r="T231" s="224"/>
      <c r="AT231" s="225" t="s">
        <v>140</v>
      </c>
      <c r="AU231" s="225" t="s">
        <v>84</v>
      </c>
      <c r="AV231" s="15" t="s">
        <v>137</v>
      </c>
      <c r="AW231" s="15" t="s">
        <v>35</v>
      </c>
      <c r="AX231" s="15" t="s">
        <v>82</v>
      </c>
      <c r="AY231" s="225" t="s">
        <v>130</v>
      </c>
    </row>
    <row r="232" spans="1:65" s="12" customFormat="1" ht="22.9" customHeight="1" x14ac:dyDescent="0.2">
      <c r="B232" s="159"/>
      <c r="C232" s="160"/>
      <c r="D232" s="161" t="s">
        <v>73</v>
      </c>
      <c r="E232" s="173" t="s">
        <v>84</v>
      </c>
      <c r="F232" s="173" t="s">
        <v>320</v>
      </c>
      <c r="G232" s="160"/>
      <c r="H232" s="160"/>
      <c r="I232" s="163"/>
      <c r="J232" s="174">
        <f>BK232</f>
        <v>0</v>
      </c>
      <c r="K232" s="160"/>
      <c r="L232" s="165"/>
      <c r="M232" s="166"/>
      <c r="N232" s="167"/>
      <c r="O232" s="167"/>
      <c r="P232" s="168">
        <f>SUM(P233:P278)</f>
        <v>0</v>
      </c>
      <c r="Q232" s="167"/>
      <c r="R232" s="168">
        <f>SUM(R233:R278)</f>
        <v>59.9441889</v>
      </c>
      <c r="S232" s="167"/>
      <c r="T232" s="169">
        <f>SUM(T233:T278)</f>
        <v>0</v>
      </c>
      <c r="AR232" s="170" t="s">
        <v>82</v>
      </c>
      <c r="AT232" s="171" t="s">
        <v>73</v>
      </c>
      <c r="AU232" s="171" t="s">
        <v>82</v>
      </c>
      <c r="AY232" s="170" t="s">
        <v>130</v>
      </c>
      <c r="BK232" s="172">
        <f>SUM(BK233:BK278)</f>
        <v>0</v>
      </c>
    </row>
    <row r="233" spans="1:65" s="2" customFormat="1" ht="16.5" customHeight="1" x14ac:dyDescent="0.2">
      <c r="A233" s="36"/>
      <c r="B233" s="37"/>
      <c r="C233" s="175" t="s">
        <v>321</v>
      </c>
      <c r="D233" s="175" t="s">
        <v>132</v>
      </c>
      <c r="E233" s="176" t="s">
        <v>322</v>
      </c>
      <c r="F233" s="177" t="s">
        <v>323</v>
      </c>
      <c r="G233" s="178" t="s">
        <v>175</v>
      </c>
      <c r="H233" s="179">
        <v>16</v>
      </c>
      <c r="I233" s="180"/>
      <c r="J233" s="181">
        <f>ROUND(I233*H233,2)</f>
        <v>0</v>
      </c>
      <c r="K233" s="177" t="s">
        <v>136</v>
      </c>
      <c r="L233" s="41"/>
      <c r="M233" s="182" t="s">
        <v>19</v>
      </c>
      <c r="N233" s="183" t="s">
        <v>45</v>
      </c>
      <c r="O233" s="66"/>
      <c r="P233" s="184">
        <f>O233*H233</f>
        <v>0</v>
      </c>
      <c r="Q233" s="184">
        <v>1.52477</v>
      </c>
      <c r="R233" s="184">
        <f>Q233*H233</f>
        <v>24.396319999999999</v>
      </c>
      <c r="S233" s="184">
        <v>0</v>
      </c>
      <c r="T233" s="185">
        <f>S233*H233</f>
        <v>0</v>
      </c>
      <c r="U233" s="36"/>
      <c r="V233" s="36"/>
      <c r="W233" s="36"/>
      <c r="X233" s="36"/>
      <c r="Y233" s="36"/>
      <c r="Z233" s="36"/>
      <c r="AA233" s="36"/>
      <c r="AB233" s="36"/>
      <c r="AC233" s="36"/>
      <c r="AD233" s="36"/>
      <c r="AE233" s="36"/>
      <c r="AR233" s="186" t="s">
        <v>137</v>
      </c>
      <c r="AT233" s="186" t="s">
        <v>132</v>
      </c>
      <c r="AU233" s="186" t="s">
        <v>84</v>
      </c>
      <c r="AY233" s="19" t="s">
        <v>130</v>
      </c>
      <c r="BE233" s="187">
        <f>IF(N233="základní",J233,0)</f>
        <v>0</v>
      </c>
      <c r="BF233" s="187">
        <f>IF(N233="snížená",J233,0)</f>
        <v>0</v>
      </c>
      <c r="BG233" s="187">
        <f>IF(N233="zákl. přenesená",J233,0)</f>
        <v>0</v>
      </c>
      <c r="BH233" s="187">
        <f>IF(N233="sníž. přenesená",J233,0)</f>
        <v>0</v>
      </c>
      <c r="BI233" s="187">
        <f>IF(N233="nulová",J233,0)</f>
        <v>0</v>
      </c>
      <c r="BJ233" s="19" t="s">
        <v>82</v>
      </c>
      <c r="BK233" s="187">
        <f>ROUND(I233*H233,2)</f>
        <v>0</v>
      </c>
      <c r="BL233" s="19" t="s">
        <v>137</v>
      </c>
      <c r="BM233" s="186" t="s">
        <v>324</v>
      </c>
    </row>
    <row r="234" spans="1:65" s="2" customFormat="1" ht="11.25" x14ac:dyDescent="0.2">
      <c r="A234" s="36"/>
      <c r="B234" s="37"/>
      <c r="C234" s="38"/>
      <c r="D234" s="188" t="s">
        <v>138</v>
      </c>
      <c r="E234" s="38"/>
      <c r="F234" s="189" t="s">
        <v>325</v>
      </c>
      <c r="G234" s="38"/>
      <c r="H234" s="38"/>
      <c r="I234" s="190"/>
      <c r="J234" s="38"/>
      <c r="K234" s="38"/>
      <c r="L234" s="41"/>
      <c r="M234" s="191"/>
      <c r="N234" s="192"/>
      <c r="O234" s="66"/>
      <c r="P234" s="66"/>
      <c r="Q234" s="66"/>
      <c r="R234" s="66"/>
      <c r="S234" s="66"/>
      <c r="T234" s="67"/>
      <c r="U234" s="36"/>
      <c r="V234" s="36"/>
      <c r="W234" s="36"/>
      <c r="X234" s="36"/>
      <c r="Y234" s="36"/>
      <c r="Z234" s="36"/>
      <c r="AA234" s="36"/>
      <c r="AB234" s="36"/>
      <c r="AC234" s="36"/>
      <c r="AD234" s="36"/>
      <c r="AE234" s="36"/>
      <c r="AT234" s="19" t="s">
        <v>138</v>
      </c>
      <c r="AU234" s="19" t="s">
        <v>84</v>
      </c>
    </row>
    <row r="235" spans="1:65" s="13" customFormat="1" ht="11.25" x14ac:dyDescent="0.2">
      <c r="B235" s="193"/>
      <c r="C235" s="194"/>
      <c r="D235" s="195" t="s">
        <v>140</v>
      </c>
      <c r="E235" s="196" t="s">
        <v>19</v>
      </c>
      <c r="F235" s="197" t="s">
        <v>326</v>
      </c>
      <c r="G235" s="194"/>
      <c r="H235" s="196" t="s">
        <v>19</v>
      </c>
      <c r="I235" s="198"/>
      <c r="J235" s="194"/>
      <c r="K235" s="194"/>
      <c r="L235" s="199"/>
      <c r="M235" s="200"/>
      <c r="N235" s="201"/>
      <c r="O235" s="201"/>
      <c r="P235" s="201"/>
      <c r="Q235" s="201"/>
      <c r="R235" s="201"/>
      <c r="S235" s="201"/>
      <c r="T235" s="202"/>
      <c r="AT235" s="203" t="s">
        <v>140</v>
      </c>
      <c r="AU235" s="203" t="s">
        <v>84</v>
      </c>
      <c r="AV235" s="13" t="s">
        <v>82</v>
      </c>
      <c r="AW235" s="13" t="s">
        <v>35</v>
      </c>
      <c r="AX235" s="13" t="s">
        <v>74</v>
      </c>
      <c r="AY235" s="203" t="s">
        <v>130</v>
      </c>
    </row>
    <row r="236" spans="1:65" s="14" customFormat="1" ht="11.25" x14ac:dyDescent="0.2">
      <c r="B236" s="204"/>
      <c r="C236" s="205"/>
      <c r="D236" s="195" t="s">
        <v>140</v>
      </c>
      <c r="E236" s="206" t="s">
        <v>19</v>
      </c>
      <c r="F236" s="207" t="s">
        <v>327</v>
      </c>
      <c r="G236" s="205"/>
      <c r="H236" s="208">
        <v>16</v>
      </c>
      <c r="I236" s="209"/>
      <c r="J236" s="205"/>
      <c r="K236" s="205"/>
      <c r="L236" s="210"/>
      <c r="M236" s="211"/>
      <c r="N236" s="212"/>
      <c r="O236" s="212"/>
      <c r="P236" s="212"/>
      <c r="Q236" s="212"/>
      <c r="R236" s="212"/>
      <c r="S236" s="212"/>
      <c r="T236" s="213"/>
      <c r="AT236" s="214" t="s">
        <v>140</v>
      </c>
      <c r="AU236" s="214" t="s">
        <v>84</v>
      </c>
      <c r="AV236" s="14" t="s">
        <v>84</v>
      </c>
      <c r="AW236" s="14" t="s">
        <v>35</v>
      </c>
      <c r="AX236" s="14" t="s">
        <v>74</v>
      </c>
      <c r="AY236" s="214" t="s">
        <v>130</v>
      </c>
    </row>
    <row r="237" spans="1:65" s="15" customFormat="1" ht="11.25" x14ac:dyDescent="0.2">
      <c r="B237" s="215"/>
      <c r="C237" s="216"/>
      <c r="D237" s="195" t="s">
        <v>140</v>
      </c>
      <c r="E237" s="217" t="s">
        <v>19</v>
      </c>
      <c r="F237" s="218" t="s">
        <v>143</v>
      </c>
      <c r="G237" s="216"/>
      <c r="H237" s="219">
        <v>16</v>
      </c>
      <c r="I237" s="220"/>
      <c r="J237" s="216"/>
      <c r="K237" s="216"/>
      <c r="L237" s="221"/>
      <c r="M237" s="222"/>
      <c r="N237" s="223"/>
      <c r="O237" s="223"/>
      <c r="P237" s="223"/>
      <c r="Q237" s="223"/>
      <c r="R237" s="223"/>
      <c r="S237" s="223"/>
      <c r="T237" s="224"/>
      <c r="AT237" s="225" t="s">
        <v>140</v>
      </c>
      <c r="AU237" s="225" t="s">
        <v>84</v>
      </c>
      <c r="AV237" s="15" t="s">
        <v>137</v>
      </c>
      <c r="AW237" s="15" t="s">
        <v>35</v>
      </c>
      <c r="AX237" s="15" t="s">
        <v>82</v>
      </c>
      <c r="AY237" s="225" t="s">
        <v>130</v>
      </c>
    </row>
    <row r="238" spans="1:65" s="2" customFormat="1" ht="16.5" customHeight="1" x14ac:dyDescent="0.2">
      <c r="A238" s="36"/>
      <c r="B238" s="37"/>
      <c r="C238" s="175" t="s">
        <v>281</v>
      </c>
      <c r="D238" s="175" t="s">
        <v>132</v>
      </c>
      <c r="E238" s="176" t="s">
        <v>328</v>
      </c>
      <c r="F238" s="177" t="s">
        <v>329</v>
      </c>
      <c r="G238" s="178" t="s">
        <v>207</v>
      </c>
      <c r="H238" s="179">
        <v>3.1619999999999999</v>
      </c>
      <c r="I238" s="180"/>
      <c r="J238" s="181">
        <f>ROUND(I238*H238,2)</f>
        <v>0</v>
      </c>
      <c r="K238" s="177" t="s">
        <v>136</v>
      </c>
      <c r="L238" s="41"/>
      <c r="M238" s="182" t="s">
        <v>19</v>
      </c>
      <c r="N238" s="183" t="s">
        <v>45</v>
      </c>
      <c r="O238" s="66"/>
      <c r="P238" s="184">
        <f>O238*H238</f>
        <v>0</v>
      </c>
      <c r="Q238" s="184">
        <v>0</v>
      </c>
      <c r="R238" s="184">
        <f>Q238*H238</f>
        <v>0</v>
      </c>
      <c r="S238" s="184">
        <v>0</v>
      </c>
      <c r="T238" s="185">
        <f>S238*H238</f>
        <v>0</v>
      </c>
      <c r="U238" s="36"/>
      <c r="V238" s="36"/>
      <c r="W238" s="36"/>
      <c r="X238" s="36"/>
      <c r="Y238" s="36"/>
      <c r="Z238" s="36"/>
      <c r="AA238" s="36"/>
      <c r="AB238" s="36"/>
      <c r="AC238" s="36"/>
      <c r="AD238" s="36"/>
      <c r="AE238" s="36"/>
      <c r="AR238" s="186" t="s">
        <v>137</v>
      </c>
      <c r="AT238" s="186" t="s">
        <v>132</v>
      </c>
      <c r="AU238" s="186" t="s">
        <v>84</v>
      </c>
      <c r="AY238" s="19" t="s">
        <v>130</v>
      </c>
      <c r="BE238" s="187">
        <f>IF(N238="základní",J238,0)</f>
        <v>0</v>
      </c>
      <c r="BF238" s="187">
        <f>IF(N238="snížená",J238,0)</f>
        <v>0</v>
      </c>
      <c r="BG238" s="187">
        <f>IF(N238="zákl. přenesená",J238,0)</f>
        <v>0</v>
      </c>
      <c r="BH238" s="187">
        <f>IF(N238="sníž. přenesená",J238,0)</f>
        <v>0</v>
      </c>
      <c r="BI238" s="187">
        <f>IF(N238="nulová",J238,0)</f>
        <v>0</v>
      </c>
      <c r="BJ238" s="19" t="s">
        <v>82</v>
      </c>
      <c r="BK238" s="187">
        <f>ROUND(I238*H238,2)</f>
        <v>0</v>
      </c>
      <c r="BL238" s="19" t="s">
        <v>137</v>
      </c>
      <c r="BM238" s="186" t="s">
        <v>330</v>
      </c>
    </row>
    <row r="239" spans="1:65" s="2" customFormat="1" ht="11.25" x14ac:dyDescent="0.2">
      <c r="A239" s="36"/>
      <c r="B239" s="37"/>
      <c r="C239" s="38"/>
      <c r="D239" s="188" t="s">
        <v>138</v>
      </c>
      <c r="E239" s="38"/>
      <c r="F239" s="189" t="s">
        <v>331</v>
      </c>
      <c r="G239" s="38"/>
      <c r="H239" s="38"/>
      <c r="I239" s="190"/>
      <c r="J239" s="38"/>
      <c r="K239" s="38"/>
      <c r="L239" s="41"/>
      <c r="M239" s="191"/>
      <c r="N239" s="192"/>
      <c r="O239" s="66"/>
      <c r="P239" s="66"/>
      <c r="Q239" s="66"/>
      <c r="R239" s="66"/>
      <c r="S239" s="66"/>
      <c r="T239" s="67"/>
      <c r="U239" s="36"/>
      <c r="V239" s="36"/>
      <c r="W239" s="36"/>
      <c r="X239" s="36"/>
      <c r="Y239" s="36"/>
      <c r="Z239" s="36"/>
      <c r="AA239" s="36"/>
      <c r="AB239" s="36"/>
      <c r="AC239" s="36"/>
      <c r="AD239" s="36"/>
      <c r="AE239" s="36"/>
      <c r="AT239" s="19" t="s">
        <v>138</v>
      </c>
      <c r="AU239" s="19" t="s">
        <v>84</v>
      </c>
    </row>
    <row r="240" spans="1:65" s="13" customFormat="1" ht="11.25" x14ac:dyDescent="0.2">
      <c r="B240" s="193"/>
      <c r="C240" s="194"/>
      <c r="D240" s="195" t="s">
        <v>140</v>
      </c>
      <c r="E240" s="196" t="s">
        <v>19</v>
      </c>
      <c r="F240" s="197" t="s">
        <v>332</v>
      </c>
      <c r="G240" s="194"/>
      <c r="H240" s="196" t="s">
        <v>19</v>
      </c>
      <c r="I240" s="198"/>
      <c r="J240" s="194"/>
      <c r="K240" s="194"/>
      <c r="L240" s="199"/>
      <c r="M240" s="200"/>
      <c r="N240" s="201"/>
      <c r="O240" s="201"/>
      <c r="P240" s="201"/>
      <c r="Q240" s="201"/>
      <c r="R240" s="201"/>
      <c r="S240" s="201"/>
      <c r="T240" s="202"/>
      <c r="AT240" s="203" t="s">
        <v>140</v>
      </c>
      <c r="AU240" s="203" t="s">
        <v>84</v>
      </c>
      <c r="AV240" s="13" t="s">
        <v>82</v>
      </c>
      <c r="AW240" s="13" t="s">
        <v>35</v>
      </c>
      <c r="AX240" s="13" t="s">
        <v>74</v>
      </c>
      <c r="AY240" s="203" t="s">
        <v>130</v>
      </c>
    </row>
    <row r="241" spans="1:65" s="14" customFormat="1" ht="11.25" x14ac:dyDescent="0.2">
      <c r="B241" s="204"/>
      <c r="C241" s="205"/>
      <c r="D241" s="195" t="s">
        <v>140</v>
      </c>
      <c r="E241" s="206" t="s">
        <v>19</v>
      </c>
      <c r="F241" s="207" t="s">
        <v>333</v>
      </c>
      <c r="G241" s="205"/>
      <c r="H241" s="208">
        <v>3.1619999999999999</v>
      </c>
      <c r="I241" s="209"/>
      <c r="J241" s="205"/>
      <c r="K241" s="205"/>
      <c r="L241" s="210"/>
      <c r="M241" s="211"/>
      <c r="N241" s="212"/>
      <c r="O241" s="212"/>
      <c r="P241" s="212"/>
      <c r="Q241" s="212"/>
      <c r="R241" s="212"/>
      <c r="S241" s="212"/>
      <c r="T241" s="213"/>
      <c r="AT241" s="214" t="s">
        <v>140</v>
      </c>
      <c r="AU241" s="214" t="s">
        <v>84</v>
      </c>
      <c r="AV241" s="14" t="s">
        <v>84</v>
      </c>
      <c r="AW241" s="14" t="s">
        <v>35</v>
      </c>
      <c r="AX241" s="14" t="s">
        <v>74</v>
      </c>
      <c r="AY241" s="214" t="s">
        <v>130</v>
      </c>
    </row>
    <row r="242" spans="1:65" s="15" customFormat="1" ht="11.25" x14ac:dyDescent="0.2">
      <c r="B242" s="215"/>
      <c r="C242" s="216"/>
      <c r="D242" s="195" t="s">
        <v>140</v>
      </c>
      <c r="E242" s="217" t="s">
        <v>19</v>
      </c>
      <c r="F242" s="218" t="s">
        <v>143</v>
      </c>
      <c r="G242" s="216"/>
      <c r="H242" s="219">
        <v>3.1619999999999999</v>
      </c>
      <c r="I242" s="220"/>
      <c r="J242" s="216"/>
      <c r="K242" s="216"/>
      <c r="L242" s="221"/>
      <c r="M242" s="222"/>
      <c r="N242" s="223"/>
      <c r="O242" s="223"/>
      <c r="P242" s="223"/>
      <c r="Q242" s="223"/>
      <c r="R242" s="223"/>
      <c r="S242" s="223"/>
      <c r="T242" s="224"/>
      <c r="AT242" s="225" t="s">
        <v>140</v>
      </c>
      <c r="AU242" s="225" t="s">
        <v>84</v>
      </c>
      <c r="AV242" s="15" t="s">
        <v>137</v>
      </c>
      <c r="AW242" s="15" t="s">
        <v>35</v>
      </c>
      <c r="AX242" s="15" t="s">
        <v>82</v>
      </c>
      <c r="AY242" s="225" t="s">
        <v>130</v>
      </c>
    </row>
    <row r="243" spans="1:65" s="2" customFormat="1" ht="16.5" customHeight="1" x14ac:dyDescent="0.2">
      <c r="A243" s="36"/>
      <c r="B243" s="37"/>
      <c r="C243" s="175" t="s">
        <v>334</v>
      </c>
      <c r="D243" s="175" t="s">
        <v>132</v>
      </c>
      <c r="E243" s="176" t="s">
        <v>335</v>
      </c>
      <c r="F243" s="177" t="s">
        <v>336</v>
      </c>
      <c r="G243" s="178" t="s">
        <v>207</v>
      </c>
      <c r="H243" s="179">
        <v>7.91</v>
      </c>
      <c r="I243" s="180"/>
      <c r="J243" s="181">
        <f>ROUND(I243*H243,2)</f>
        <v>0</v>
      </c>
      <c r="K243" s="177" t="s">
        <v>136</v>
      </c>
      <c r="L243" s="41"/>
      <c r="M243" s="182" t="s">
        <v>19</v>
      </c>
      <c r="N243" s="183" t="s">
        <v>45</v>
      </c>
      <c r="O243" s="66"/>
      <c r="P243" s="184">
        <f>O243*H243</f>
        <v>0</v>
      </c>
      <c r="Q243" s="184">
        <v>2.5505399999999998</v>
      </c>
      <c r="R243" s="184">
        <f>Q243*H243</f>
        <v>20.174771399999997</v>
      </c>
      <c r="S243" s="184">
        <v>0</v>
      </c>
      <c r="T243" s="185">
        <f>S243*H243</f>
        <v>0</v>
      </c>
      <c r="U243" s="36"/>
      <c r="V243" s="36"/>
      <c r="W243" s="36"/>
      <c r="X243" s="36"/>
      <c r="Y243" s="36"/>
      <c r="Z243" s="36"/>
      <c r="AA243" s="36"/>
      <c r="AB243" s="36"/>
      <c r="AC243" s="36"/>
      <c r="AD243" s="36"/>
      <c r="AE243" s="36"/>
      <c r="AR243" s="186" t="s">
        <v>137</v>
      </c>
      <c r="AT243" s="186" t="s">
        <v>132</v>
      </c>
      <c r="AU243" s="186" t="s">
        <v>84</v>
      </c>
      <c r="AY243" s="19" t="s">
        <v>130</v>
      </c>
      <c r="BE243" s="187">
        <f>IF(N243="základní",J243,0)</f>
        <v>0</v>
      </c>
      <c r="BF243" s="187">
        <f>IF(N243="snížená",J243,0)</f>
        <v>0</v>
      </c>
      <c r="BG243" s="187">
        <f>IF(N243="zákl. přenesená",J243,0)</f>
        <v>0</v>
      </c>
      <c r="BH243" s="187">
        <f>IF(N243="sníž. přenesená",J243,0)</f>
        <v>0</v>
      </c>
      <c r="BI243" s="187">
        <f>IF(N243="nulová",J243,0)</f>
        <v>0</v>
      </c>
      <c r="BJ243" s="19" t="s">
        <v>82</v>
      </c>
      <c r="BK243" s="187">
        <f>ROUND(I243*H243,2)</f>
        <v>0</v>
      </c>
      <c r="BL243" s="19" t="s">
        <v>137</v>
      </c>
      <c r="BM243" s="186" t="s">
        <v>337</v>
      </c>
    </row>
    <row r="244" spans="1:65" s="2" customFormat="1" ht="11.25" x14ac:dyDescent="0.2">
      <c r="A244" s="36"/>
      <c r="B244" s="37"/>
      <c r="C244" s="38"/>
      <c r="D244" s="188" t="s">
        <v>138</v>
      </c>
      <c r="E244" s="38"/>
      <c r="F244" s="189" t="s">
        <v>338</v>
      </c>
      <c r="G244" s="38"/>
      <c r="H244" s="38"/>
      <c r="I244" s="190"/>
      <c r="J244" s="38"/>
      <c r="K244" s="38"/>
      <c r="L244" s="41"/>
      <c r="M244" s="191"/>
      <c r="N244" s="192"/>
      <c r="O244" s="66"/>
      <c r="P244" s="66"/>
      <c r="Q244" s="66"/>
      <c r="R244" s="66"/>
      <c r="S244" s="66"/>
      <c r="T244" s="67"/>
      <c r="U244" s="36"/>
      <c r="V244" s="36"/>
      <c r="W244" s="36"/>
      <c r="X244" s="36"/>
      <c r="Y244" s="36"/>
      <c r="Z244" s="36"/>
      <c r="AA244" s="36"/>
      <c r="AB244" s="36"/>
      <c r="AC244" s="36"/>
      <c r="AD244" s="36"/>
      <c r="AE244" s="36"/>
      <c r="AT244" s="19" t="s">
        <v>138</v>
      </c>
      <c r="AU244" s="19" t="s">
        <v>84</v>
      </c>
    </row>
    <row r="245" spans="1:65" s="13" customFormat="1" ht="11.25" x14ac:dyDescent="0.2">
      <c r="B245" s="193"/>
      <c r="C245" s="194"/>
      <c r="D245" s="195" t="s">
        <v>140</v>
      </c>
      <c r="E245" s="196" t="s">
        <v>19</v>
      </c>
      <c r="F245" s="197" t="s">
        <v>332</v>
      </c>
      <c r="G245" s="194"/>
      <c r="H245" s="196" t="s">
        <v>19</v>
      </c>
      <c r="I245" s="198"/>
      <c r="J245" s="194"/>
      <c r="K245" s="194"/>
      <c r="L245" s="199"/>
      <c r="M245" s="200"/>
      <c r="N245" s="201"/>
      <c r="O245" s="201"/>
      <c r="P245" s="201"/>
      <c r="Q245" s="201"/>
      <c r="R245" s="201"/>
      <c r="S245" s="201"/>
      <c r="T245" s="202"/>
      <c r="AT245" s="203" t="s">
        <v>140</v>
      </c>
      <c r="AU245" s="203" t="s">
        <v>84</v>
      </c>
      <c r="AV245" s="13" t="s">
        <v>82</v>
      </c>
      <c r="AW245" s="13" t="s">
        <v>35</v>
      </c>
      <c r="AX245" s="13" t="s">
        <v>74</v>
      </c>
      <c r="AY245" s="203" t="s">
        <v>130</v>
      </c>
    </row>
    <row r="246" spans="1:65" s="14" customFormat="1" ht="11.25" x14ac:dyDescent="0.2">
      <c r="B246" s="204"/>
      <c r="C246" s="205"/>
      <c r="D246" s="195" t="s">
        <v>140</v>
      </c>
      <c r="E246" s="206" t="s">
        <v>19</v>
      </c>
      <c r="F246" s="207" t="s">
        <v>339</v>
      </c>
      <c r="G246" s="205"/>
      <c r="H246" s="208">
        <v>7.91</v>
      </c>
      <c r="I246" s="209"/>
      <c r="J246" s="205"/>
      <c r="K246" s="205"/>
      <c r="L246" s="210"/>
      <c r="M246" s="211"/>
      <c r="N246" s="212"/>
      <c r="O246" s="212"/>
      <c r="P246" s="212"/>
      <c r="Q246" s="212"/>
      <c r="R246" s="212"/>
      <c r="S246" s="212"/>
      <c r="T246" s="213"/>
      <c r="AT246" s="214" t="s">
        <v>140</v>
      </c>
      <c r="AU246" s="214" t="s">
        <v>84</v>
      </c>
      <c r="AV246" s="14" t="s">
        <v>84</v>
      </c>
      <c r="AW246" s="14" t="s">
        <v>35</v>
      </c>
      <c r="AX246" s="14" t="s">
        <v>74</v>
      </c>
      <c r="AY246" s="214" t="s">
        <v>130</v>
      </c>
    </row>
    <row r="247" spans="1:65" s="15" customFormat="1" ht="11.25" x14ac:dyDescent="0.2">
      <c r="B247" s="215"/>
      <c r="C247" s="216"/>
      <c r="D247" s="195" t="s">
        <v>140</v>
      </c>
      <c r="E247" s="217" t="s">
        <v>19</v>
      </c>
      <c r="F247" s="218" t="s">
        <v>143</v>
      </c>
      <c r="G247" s="216"/>
      <c r="H247" s="219">
        <v>7.91</v>
      </c>
      <c r="I247" s="220"/>
      <c r="J247" s="216"/>
      <c r="K247" s="216"/>
      <c r="L247" s="221"/>
      <c r="M247" s="222"/>
      <c r="N247" s="223"/>
      <c r="O247" s="223"/>
      <c r="P247" s="223"/>
      <c r="Q247" s="223"/>
      <c r="R247" s="223"/>
      <c r="S247" s="223"/>
      <c r="T247" s="224"/>
      <c r="AT247" s="225" t="s">
        <v>140</v>
      </c>
      <c r="AU247" s="225" t="s">
        <v>84</v>
      </c>
      <c r="AV247" s="15" t="s">
        <v>137</v>
      </c>
      <c r="AW247" s="15" t="s">
        <v>35</v>
      </c>
      <c r="AX247" s="15" t="s">
        <v>82</v>
      </c>
      <c r="AY247" s="225" t="s">
        <v>130</v>
      </c>
    </row>
    <row r="248" spans="1:65" s="2" customFormat="1" ht="21.75" customHeight="1" x14ac:dyDescent="0.2">
      <c r="A248" s="36"/>
      <c r="B248" s="37"/>
      <c r="C248" s="175" t="s">
        <v>286</v>
      </c>
      <c r="D248" s="175" t="s">
        <v>132</v>
      </c>
      <c r="E248" s="176" t="s">
        <v>340</v>
      </c>
      <c r="F248" s="177" t="s">
        <v>341</v>
      </c>
      <c r="G248" s="178" t="s">
        <v>207</v>
      </c>
      <c r="H248" s="179">
        <v>11.071999999999999</v>
      </c>
      <c r="I248" s="180"/>
      <c r="J248" s="181">
        <f>ROUND(I248*H248,2)</f>
        <v>0</v>
      </c>
      <c r="K248" s="177" t="s">
        <v>136</v>
      </c>
      <c r="L248" s="41"/>
      <c r="M248" s="182" t="s">
        <v>19</v>
      </c>
      <c r="N248" s="183" t="s">
        <v>45</v>
      </c>
      <c r="O248" s="66"/>
      <c r="P248" s="184">
        <f>O248*H248</f>
        <v>0</v>
      </c>
      <c r="Q248" s="184">
        <v>0</v>
      </c>
      <c r="R248" s="184">
        <f>Q248*H248</f>
        <v>0</v>
      </c>
      <c r="S248" s="184">
        <v>0</v>
      </c>
      <c r="T248" s="185">
        <f>S248*H248</f>
        <v>0</v>
      </c>
      <c r="U248" s="36"/>
      <c r="V248" s="36"/>
      <c r="W248" s="36"/>
      <c r="X248" s="36"/>
      <c r="Y248" s="36"/>
      <c r="Z248" s="36"/>
      <c r="AA248" s="36"/>
      <c r="AB248" s="36"/>
      <c r="AC248" s="36"/>
      <c r="AD248" s="36"/>
      <c r="AE248" s="36"/>
      <c r="AR248" s="186" t="s">
        <v>137</v>
      </c>
      <c r="AT248" s="186" t="s">
        <v>132</v>
      </c>
      <c r="AU248" s="186" t="s">
        <v>84</v>
      </c>
      <c r="AY248" s="19" t="s">
        <v>130</v>
      </c>
      <c r="BE248" s="187">
        <f>IF(N248="základní",J248,0)</f>
        <v>0</v>
      </c>
      <c r="BF248" s="187">
        <f>IF(N248="snížená",J248,0)</f>
        <v>0</v>
      </c>
      <c r="BG248" s="187">
        <f>IF(N248="zákl. přenesená",J248,0)</f>
        <v>0</v>
      </c>
      <c r="BH248" s="187">
        <f>IF(N248="sníž. přenesená",J248,0)</f>
        <v>0</v>
      </c>
      <c r="BI248" s="187">
        <f>IF(N248="nulová",J248,0)</f>
        <v>0</v>
      </c>
      <c r="BJ248" s="19" t="s">
        <v>82</v>
      </c>
      <c r="BK248" s="187">
        <f>ROUND(I248*H248,2)</f>
        <v>0</v>
      </c>
      <c r="BL248" s="19" t="s">
        <v>137</v>
      </c>
      <c r="BM248" s="186" t="s">
        <v>342</v>
      </c>
    </row>
    <row r="249" spans="1:65" s="2" customFormat="1" ht="11.25" x14ac:dyDescent="0.2">
      <c r="A249" s="36"/>
      <c r="B249" s="37"/>
      <c r="C249" s="38"/>
      <c r="D249" s="188" t="s">
        <v>138</v>
      </c>
      <c r="E249" s="38"/>
      <c r="F249" s="189" t="s">
        <v>343</v>
      </c>
      <c r="G249" s="38"/>
      <c r="H249" s="38"/>
      <c r="I249" s="190"/>
      <c r="J249" s="38"/>
      <c r="K249" s="38"/>
      <c r="L249" s="41"/>
      <c r="M249" s="191"/>
      <c r="N249" s="192"/>
      <c r="O249" s="66"/>
      <c r="P249" s="66"/>
      <c r="Q249" s="66"/>
      <c r="R249" s="66"/>
      <c r="S249" s="66"/>
      <c r="T249" s="67"/>
      <c r="U249" s="36"/>
      <c r="V249" s="36"/>
      <c r="W249" s="36"/>
      <c r="X249" s="36"/>
      <c r="Y249" s="36"/>
      <c r="Z249" s="36"/>
      <c r="AA249" s="36"/>
      <c r="AB249" s="36"/>
      <c r="AC249" s="36"/>
      <c r="AD249" s="36"/>
      <c r="AE249" s="36"/>
      <c r="AT249" s="19" t="s">
        <v>138</v>
      </c>
      <c r="AU249" s="19" t="s">
        <v>84</v>
      </c>
    </row>
    <row r="250" spans="1:65" s="14" customFormat="1" ht="11.25" x14ac:dyDescent="0.2">
      <c r="B250" s="204"/>
      <c r="C250" s="205"/>
      <c r="D250" s="195" t="s">
        <v>140</v>
      </c>
      <c r="E250" s="206" t="s">
        <v>19</v>
      </c>
      <c r="F250" s="207" t="s">
        <v>344</v>
      </c>
      <c r="G250" s="205"/>
      <c r="H250" s="208">
        <v>11.071999999999999</v>
      </c>
      <c r="I250" s="209"/>
      <c r="J250" s="205"/>
      <c r="K250" s="205"/>
      <c r="L250" s="210"/>
      <c r="M250" s="211"/>
      <c r="N250" s="212"/>
      <c r="O250" s="212"/>
      <c r="P250" s="212"/>
      <c r="Q250" s="212"/>
      <c r="R250" s="212"/>
      <c r="S250" s="212"/>
      <c r="T250" s="213"/>
      <c r="AT250" s="214" t="s">
        <v>140</v>
      </c>
      <c r="AU250" s="214" t="s">
        <v>84</v>
      </c>
      <c r="AV250" s="14" t="s">
        <v>84</v>
      </c>
      <c r="AW250" s="14" t="s">
        <v>35</v>
      </c>
      <c r="AX250" s="14" t="s">
        <v>74</v>
      </c>
      <c r="AY250" s="214" t="s">
        <v>130</v>
      </c>
    </row>
    <row r="251" spans="1:65" s="15" customFormat="1" ht="11.25" x14ac:dyDescent="0.2">
      <c r="B251" s="215"/>
      <c r="C251" s="216"/>
      <c r="D251" s="195" t="s">
        <v>140</v>
      </c>
      <c r="E251" s="217" t="s">
        <v>19</v>
      </c>
      <c r="F251" s="218" t="s">
        <v>143</v>
      </c>
      <c r="G251" s="216"/>
      <c r="H251" s="219">
        <v>11.071999999999999</v>
      </c>
      <c r="I251" s="220"/>
      <c r="J251" s="216"/>
      <c r="K251" s="216"/>
      <c r="L251" s="221"/>
      <c r="M251" s="222"/>
      <c r="N251" s="223"/>
      <c r="O251" s="223"/>
      <c r="P251" s="223"/>
      <c r="Q251" s="223"/>
      <c r="R251" s="223"/>
      <c r="S251" s="223"/>
      <c r="T251" s="224"/>
      <c r="AT251" s="225" t="s">
        <v>140</v>
      </c>
      <c r="AU251" s="225" t="s">
        <v>84</v>
      </c>
      <c r="AV251" s="15" t="s">
        <v>137</v>
      </c>
      <c r="AW251" s="15" t="s">
        <v>35</v>
      </c>
      <c r="AX251" s="15" t="s">
        <v>82</v>
      </c>
      <c r="AY251" s="225" t="s">
        <v>130</v>
      </c>
    </row>
    <row r="252" spans="1:65" s="2" customFormat="1" ht="16.5" customHeight="1" x14ac:dyDescent="0.2">
      <c r="A252" s="36"/>
      <c r="B252" s="37"/>
      <c r="C252" s="175" t="s">
        <v>345</v>
      </c>
      <c r="D252" s="175" t="s">
        <v>132</v>
      </c>
      <c r="E252" s="176" t="s">
        <v>346</v>
      </c>
      <c r="F252" s="177" t="s">
        <v>347</v>
      </c>
      <c r="G252" s="178" t="s">
        <v>135</v>
      </c>
      <c r="H252" s="179">
        <v>13.907999999999999</v>
      </c>
      <c r="I252" s="180"/>
      <c r="J252" s="181">
        <f>ROUND(I252*H252,2)</f>
        <v>0</v>
      </c>
      <c r="K252" s="177" t="s">
        <v>136</v>
      </c>
      <c r="L252" s="41"/>
      <c r="M252" s="182" t="s">
        <v>19</v>
      </c>
      <c r="N252" s="183" t="s">
        <v>45</v>
      </c>
      <c r="O252" s="66"/>
      <c r="P252" s="184">
        <f>O252*H252</f>
        <v>0</v>
      </c>
      <c r="Q252" s="184">
        <v>1.4400000000000001E-3</v>
      </c>
      <c r="R252" s="184">
        <f>Q252*H252</f>
        <v>2.002752E-2</v>
      </c>
      <c r="S252" s="184">
        <v>0</v>
      </c>
      <c r="T252" s="185">
        <f>S252*H252</f>
        <v>0</v>
      </c>
      <c r="U252" s="36"/>
      <c r="V252" s="36"/>
      <c r="W252" s="36"/>
      <c r="X252" s="36"/>
      <c r="Y252" s="36"/>
      <c r="Z252" s="36"/>
      <c r="AA252" s="36"/>
      <c r="AB252" s="36"/>
      <c r="AC252" s="36"/>
      <c r="AD252" s="36"/>
      <c r="AE252" s="36"/>
      <c r="AR252" s="186" t="s">
        <v>137</v>
      </c>
      <c r="AT252" s="186" t="s">
        <v>132</v>
      </c>
      <c r="AU252" s="186" t="s">
        <v>84</v>
      </c>
      <c r="AY252" s="19" t="s">
        <v>130</v>
      </c>
      <c r="BE252" s="187">
        <f>IF(N252="základní",J252,0)</f>
        <v>0</v>
      </c>
      <c r="BF252" s="187">
        <f>IF(N252="snížená",J252,0)</f>
        <v>0</v>
      </c>
      <c r="BG252" s="187">
        <f>IF(N252="zákl. přenesená",J252,0)</f>
        <v>0</v>
      </c>
      <c r="BH252" s="187">
        <f>IF(N252="sníž. přenesená",J252,0)</f>
        <v>0</v>
      </c>
      <c r="BI252" s="187">
        <f>IF(N252="nulová",J252,0)</f>
        <v>0</v>
      </c>
      <c r="BJ252" s="19" t="s">
        <v>82</v>
      </c>
      <c r="BK252" s="187">
        <f>ROUND(I252*H252,2)</f>
        <v>0</v>
      </c>
      <c r="BL252" s="19" t="s">
        <v>137</v>
      </c>
      <c r="BM252" s="186" t="s">
        <v>348</v>
      </c>
    </row>
    <row r="253" spans="1:65" s="2" customFormat="1" ht="11.25" x14ac:dyDescent="0.2">
      <c r="A253" s="36"/>
      <c r="B253" s="37"/>
      <c r="C253" s="38"/>
      <c r="D253" s="188" t="s">
        <v>138</v>
      </c>
      <c r="E253" s="38"/>
      <c r="F253" s="189" t="s">
        <v>349</v>
      </c>
      <c r="G253" s="38"/>
      <c r="H253" s="38"/>
      <c r="I253" s="190"/>
      <c r="J253" s="38"/>
      <c r="K253" s="38"/>
      <c r="L253" s="41"/>
      <c r="M253" s="191"/>
      <c r="N253" s="192"/>
      <c r="O253" s="66"/>
      <c r="P253" s="66"/>
      <c r="Q253" s="66"/>
      <c r="R253" s="66"/>
      <c r="S253" s="66"/>
      <c r="T253" s="67"/>
      <c r="U253" s="36"/>
      <c r="V253" s="36"/>
      <c r="W253" s="36"/>
      <c r="X253" s="36"/>
      <c r="Y253" s="36"/>
      <c r="Z253" s="36"/>
      <c r="AA253" s="36"/>
      <c r="AB253" s="36"/>
      <c r="AC253" s="36"/>
      <c r="AD253" s="36"/>
      <c r="AE253" s="36"/>
      <c r="AT253" s="19" t="s">
        <v>138</v>
      </c>
      <c r="AU253" s="19" t="s">
        <v>84</v>
      </c>
    </row>
    <row r="254" spans="1:65" s="13" customFormat="1" ht="11.25" x14ac:dyDescent="0.2">
      <c r="B254" s="193"/>
      <c r="C254" s="194"/>
      <c r="D254" s="195" t="s">
        <v>140</v>
      </c>
      <c r="E254" s="196" t="s">
        <v>19</v>
      </c>
      <c r="F254" s="197" t="s">
        <v>350</v>
      </c>
      <c r="G254" s="194"/>
      <c r="H254" s="196" t="s">
        <v>19</v>
      </c>
      <c r="I254" s="198"/>
      <c r="J254" s="194"/>
      <c r="K254" s="194"/>
      <c r="L254" s="199"/>
      <c r="M254" s="200"/>
      <c r="N254" s="201"/>
      <c r="O254" s="201"/>
      <c r="P254" s="201"/>
      <c r="Q254" s="201"/>
      <c r="R254" s="201"/>
      <c r="S254" s="201"/>
      <c r="T254" s="202"/>
      <c r="AT254" s="203" t="s">
        <v>140</v>
      </c>
      <c r="AU254" s="203" t="s">
        <v>84</v>
      </c>
      <c r="AV254" s="13" t="s">
        <v>82</v>
      </c>
      <c r="AW254" s="13" t="s">
        <v>35</v>
      </c>
      <c r="AX254" s="13" t="s">
        <v>74</v>
      </c>
      <c r="AY254" s="203" t="s">
        <v>130</v>
      </c>
    </row>
    <row r="255" spans="1:65" s="14" customFormat="1" ht="11.25" x14ac:dyDescent="0.2">
      <c r="B255" s="204"/>
      <c r="C255" s="205"/>
      <c r="D255" s="195" t="s">
        <v>140</v>
      </c>
      <c r="E255" s="206" t="s">
        <v>19</v>
      </c>
      <c r="F255" s="207" t="s">
        <v>351</v>
      </c>
      <c r="G255" s="205"/>
      <c r="H255" s="208">
        <v>2.6280000000000001</v>
      </c>
      <c r="I255" s="209"/>
      <c r="J255" s="205"/>
      <c r="K255" s="205"/>
      <c r="L255" s="210"/>
      <c r="M255" s="211"/>
      <c r="N255" s="212"/>
      <c r="O255" s="212"/>
      <c r="P255" s="212"/>
      <c r="Q255" s="212"/>
      <c r="R255" s="212"/>
      <c r="S255" s="212"/>
      <c r="T255" s="213"/>
      <c r="AT255" s="214" t="s">
        <v>140</v>
      </c>
      <c r="AU255" s="214" t="s">
        <v>84</v>
      </c>
      <c r="AV255" s="14" t="s">
        <v>84</v>
      </c>
      <c r="AW255" s="14" t="s">
        <v>35</v>
      </c>
      <c r="AX255" s="14" t="s">
        <v>74</v>
      </c>
      <c r="AY255" s="214" t="s">
        <v>130</v>
      </c>
    </row>
    <row r="256" spans="1:65" s="14" customFormat="1" ht="11.25" x14ac:dyDescent="0.2">
      <c r="B256" s="204"/>
      <c r="C256" s="205"/>
      <c r="D256" s="195" t="s">
        <v>140</v>
      </c>
      <c r="E256" s="206" t="s">
        <v>19</v>
      </c>
      <c r="F256" s="207" t="s">
        <v>352</v>
      </c>
      <c r="G256" s="205"/>
      <c r="H256" s="208">
        <v>2.68</v>
      </c>
      <c r="I256" s="209"/>
      <c r="J256" s="205"/>
      <c r="K256" s="205"/>
      <c r="L256" s="210"/>
      <c r="M256" s="211"/>
      <c r="N256" s="212"/>
      <c r="O256" s="212"/>
      <c r="P256" s="212"/>
      <c r="Q256" s="212"/>
      <c r="R256" s="212"/>
      <c r="S256" s="212"/>
      <c r="T256" s="213"/>
      <c r="AT256" s="214" t="s">
        <v>140</v>
      </c>
      <c r="AU256" s="214" t="s">
        <v>84</v>
      </c>
      <c r="AV256" s="14" t="s">
        <v>84</v>
      </c>
      <c r="AW256" s="14" t="s">
        <v>35</v>
      </c>
      <c r="AX256" s="14" t="s">
        <v>74</v>
      </c>
      <c r="AY256" s="214" t="s">
        <v>130</v>
      </c>
    </row>
    <row r="257" spans="1:65" s="14" customFormat="1" ht="11.25" x14ac:dyDescent="0.2">
      <c r="B257" s="204"/>
      <c r="C257" s="205"/>
      <c r="D257" s="195" t="s">
        <v>140</v>
      </c>
      <c r="E257" s="206" t="s">
        <v>19</v>
      </c>
      <c r="F257" s="207" t="s">
        <v>353</v>
      </c>
      <c r="G257" s="205"/>
      <c r="H257" s="208">
        <v>2.84</v>
      </c>
      <c r="I257" s="209"/>
      <c r="J257" s="205"/>
      <c r="K257" s="205"/>
      <c r="L257" s="210"/>
      <c r="M257" s="211"/>
      <c r="N257" s="212"/>
      <c r="O257" s="212"/>
      <c r="P257" s="212"/>
      <c r="Q257" s="212"/>
      <c r="R257" s="212"/>
      <c r="S257" s="212"/>
      <c r="T257" s="213"/>
      <c r="AT257" s="214" t="s">
        <v>140</v>
      </c>
      <c r="AU257" s="214" t="s">
        <v>84</v>
      </c>
      <c r="AV257" s="14" t="s">
        <v>84</v>
      </c>
      <c r="AW257" s="14" t="s">
        <v>35</v>
      </c>
      <c r="AX257" s="14" t="s">
        <v>74</v>
      </c>
      <c r="AY257" s="214" t="s">
        <v>130</v>
      </c>
    </row>
    <row r="258" spans="1:65" s="14" customFormat="1" ht="11.25" x14ac:dyDescent="0.2">
      <c r="B258" s="204"/>
      <c r="C258" s="205"/>
      <c r="D258" s="195" t="s">
        <v>140</v>
      </c>
      <c r="E258" s="206" t="s">
        <v>19</v>
      </c>
      <c r="F258" s="207" t="s">
        <v>354</v>
      </c>
      <c r="G258" s="205"/>
      <c r="H258" s="208">
        <v>5.76</v>
      </c>
      <c r="I258" s="209"/>
      <c r="J258" s="205"/>
      <c r="K258" s="205"/>
      <c r="L258" s="210"/>
      <c r="M258" s="211"/>
      <c r="N258" s="212"/>
      <c r="O258" s="212"/>
      <c r="P258" s="212"/>
      <c r="Q258" s="212"/>
      <c r="R258" s="212"/>
      <c r="S258" s="212"/>
      <c r="T258" s="213"/>
      <c r="AT258" s="214" t="s">
        <v>140</v>
      </c>
      <c r="AU258" s="214" t="s">
        <v>84</v>
      </c>
      <c r="AV258" s="14" t="s">
        <v>84</v>
      </c>
      <c r="AW258" s="14" t="s">
        <v>35</v>
      </c>
      <c r="AX258" s="14" t="s">
        <v>74</v>
      </c>
      <c r="AY258" s="214" t="s">
        <v>130</v>
      </c>
    </row>
    <row r="259" spans="1:65" s="15" customFormat="1" ht="11.25" x14ac:dyDescent="0.2">
      <c r="B259" s="215"/>
      <c r="C259" s="216"/>
      <c r="D259" s="195" t="s">
        <v>140</v>
      </c>
      <c r="E259" s="217" t="s">
        <v>19</v>
      </c>
      <c r="F259" s="218" t="s">
        <v>143</v>
      </c>
      <c r="G259" s="216"/>
      <c r="H259" s="219">
        <v>13.907999999999999</v>
      </c>
      <c r="I259" s="220"/>
      <c r="J259" s="216"/>
      <c r="K259" s="216"/>
      <c r="L259" s="221"/>
      <c r="M259" s="222"/>
      <c r="N259" s="223"/>
      <c r="O259" s="223"/>
      <c r="P259" s="223"/>
      <c r="Q259" s="223"/>
      <c r="R259" s="223"/>
      <c r="S259" s="223"/>
      <c r="T259" s="224"/>
      <c r="AT259" s="225" t="s">
        <v>140</v>
      </c>
      <c r="AU259" s="225" t="s">
        <v>84</v>
      </c>
      <c r="AV259" s="15" t="s">
        <v>137</v>
      </c>
      <c r="AW259" s="15" t="s">
        <v>35</v>
      </c>
      <c r="AX259" s="15" t="s">
        <v>82</v>
      </c>
      <c r="AY259" s="225" t="s">
        <v>130</v>
      </c>
    </row>
    <row r="260" spans="1:65" s="2" customFormat="1" ht="16.5" customHeight="1" x14ac:dyDescent="0.2">
      <c r="A260" s="36"/>
      <c r="B260" s="37"/>
      <c r="C260" s="175" t="s">
        <v>292</v>
      </c>
      <c r="D260" s="175" t="s">
        <v>132</v>
      </c>
      <c r="E260" s="176" t="s">
        <v>355</v>
      </c>
      <c r="F260" s="177" t="s">
        <v>356</v>
      </c>
      <c r="G260" s="178" t="s">
        <v>135</v>
      </c>
      <c r="H260" s="179">
        <v>13.907999999999999</v>
      </c>
      <c r="I260" s="180"/>
      <c r="J260" s="181">
        <f>ROUND(I260*H260,2)</f>
        <v>0</v>
      </c>
      <c r="K260" s="177" t="s">
        <v>136</v>
      </c>
      <c r="L260" s="41"/>
      <c r="M260" s="182" t="s">
        <v>19</v>
      </c>
      <c r="N260" s="183" t="s">
        <v>45</v>
      </c>
      <c r="O260" s="66"/>
      <c r="P260" s="184">
        <f>O260*H260</f>
        <v>0</v>
      </c>
      <c r="Q260" s="184">
        <v>4.0000000000000003E-5</v>
      </c>
      <c r="R260" s="184">
        <f>Q260*H260</f>
        <v>5.5632000000000001E-4</v>
      </c>
      <c r="S260" s="184">
        <v>0</v>
      </c>
      <c r="T260" s="185">
        <f>S260*H260</f>
        <v>0</v>
      </c>
      <c r="U260" s="36"/>
      <c r="V260" s="36"/>
      <c r="W260" s="36"/>
      <c r="X260" s="36"/>
      <c r="Y260" s="36"/>
      <c r="Z260" s="36"/>
      <c r="AA260" s="36"/>
      <c r="AB260" s="36"/>
      <c r="AC260" s="36"/>
      <c r="AD260" s="36"/>
      <c r="AE260" s="36"/>
      <c r="AR260" s="186" t="s">
        <v>137</v>
      </c>
      <c r="AT260" s="186" t="s">
        <v>132</v>
      </c>
      <c r="AU260" s="186" t="s">
        <v>84</v>
      </c>
      <c r="AY260" s="19" t="s">
        <v>130</v>
      </c>
      <c r="BE260" s="187">
        <f>IF(N260="základní",J260,0)</f>
        <v>0</v>
      </c>
      <c r="BF260" s="187">
        <f>IF(N260="snížená",J260,0)</f>
        <v>0</v>
      </c>
      <c r="BG260" s="187">
        <f>IF(N260="zákl. přenesená",J260,0)</f>
        <v>0</v>
      </c>
      <c r="BH260" s="187">
        <f>IF(N260="sníž. přenesená",J260,0)</f>
        <v>0</v>
      </c>
      <c r="BI260" s="187">
        <f>IF(N260="nulová",J260,0)</f>
        <v>0</v>
      </c>
      <c r="BJ260" s="19" t="s">
        <v>82</v>
      </c>
      <c r="BK260" s="187">
        <f>ROUND(I260*H260,2)</f>
        <v>0</v>
      </c>
      <c r="BL260" s="19" t="s">
        <v>137</v>
      </c>
      <c r="BM260" s="186" t="s">
        <v>357</v>
      </c>
    </row>
    <row r="261" spans="1:65" s="2" customFormat="1" ht="11.25" x14ac:dyDescent="0.2">
      <c r="A261" s="36"/>
      <c r="B261" s="37"/>
      <c r="C261" s="38"/>
      <c r="D261" s="188" t="s">
        <v>138</v>
      </c>
      <c r="E261" s="38"/>
      <c r="F261" s="189" t="s">
        <v>358</v>
      </c>
      <c r="G261" s="38"/>
      <c r="H261" s="38"/>
      <c r="I261" s="190"/>
      <c r="J261" s="38"/>
      <c r="K261" s="38"/>
      <c r="L261" s="41"/>
      <c r="M261" s="191"/>
      <c r="N261" s="192"/>
      <c r="O261" s="66"/>
      <c r="P261" s="66"/>
      <c r="Q261" s="66"/>
      <c r="R261" s="66"/>
      <c r="S261" s="66"/>
      <c r="T261" s="67"/>
      <c r="U261" s="36"/>
      <c r="V261" s="36"/>
      <c r="W261" s="36"/>
      <c r="X261" s="36"/>
      <c r="Y261" s="36"/>
      <c r="Z261" s="36"/>
      <c r="AA261" s="36"/>
      <c r="AB261" s="36"/>
      <c r="AC261" s="36"/>
      <c r="AD261" s="36"/>
      <c r="AE261" s="36"/>
      <c r="AT261" s="19" t="s">
        <v>138</v>
      </c>
      <c r="AU261" s="19" t="s">
        <v>84</v>
      </c>
    </row>
    <row r="262" spans="1:65" s="14" customFormat="1" ht="11.25" x14ac:dyDescent="0.2">
      <c r="B262" s="204"/>
      <c r="C262" s="205"/>
      <c r="D262" s="195" t="s">
        <v>140</v>
      </c>
      <c r="E262" s="206" t="s">
        <v>19</v>
      </c>
      <c r="F262" s="207" t="s">
        <v>359</v>
      </c>
      <c r="G262" s="205"/>
      <c r="H262" s="208">
        <v>13.907999999999999</v>
      </c>
      <c r="I262" s="209"/>
      <c r="J262" s="205"/>
      <c r="K262" s="205"/>
      <c r="L262" s="210"/>
      <c r="M262" s="211"/>
      <c r="N262" s="212"/>
      <c r="O262" s="212"/>
      <c r="P262" s="212"/>
      <c r="Q262" s="212"/>
      <c r="R262" s="212"/>
      <c r="S262" s="212"/>
      <c r="T262" s="213"/>
      <c r="AT262" s="214" t="s">
        <v>140</v>
      </c>
      <c r="AU262" s="214" t="s">
        <v>84</v>
      </c>
      <c r="AV262" s="14" t="s">
        <v>84</v>
      </c>
      <c r="AW262" s="14" t="s">
        <v>35</v>
      </c>
      <c r="AX262" s="14" t="s">
        <v>74</v>
      </c>
      <c r="AY262" s="214" t="s">
        <v>130</v>
      </c>
    </row>
    <row r="263" spans="1:65" s="15" customFormat="1" ht="11.25" x14ac:dyDescent="0.2">
      <c r="B263" s="215"/>
      <c r="C263" s="216"/>
      <c r="D263" s="195" t="s">
        <v>140</v>
      </c>
      <c r="E263" s="217" t="s">
        <v>19</v>
      </c>
      <c r="F263" s="218" t="s">
        <v>143</v>
      </c>
      <c r="G263" s="216"/>
      <c r="H263" s="219">
        <v>13.907999999999999</v>
      </c>
      <c r="I263" s="220"/>
      <c r="J263" s="216"/>
      <c r="K263" s="216"/>
      <c r="L263" s="221"/>
      <c r="M263" s="222"/>
      <c r="N263" s="223"/>
      <c r="O263" s="223"/>
      <c r="P263" s="223"/>
      <c r="Q263" s="223"/>
      <c r="R263" s="223"/>
      <c r="S263" s="223"/>
      <c r="T263" s="224"/>
      <c r="AT263" s="225" t="s">
        <v>140</v>
      </c>
      <c r="AU263" s="225" t="s">
        <v>84</v>
      </c>
      <c r="AV263" s="15" t="s">
        <v>137</v>
      </c>
      <c r="AW263" s="15" t="s">
        <v>35</v>
      </c>
      <c r="AX263" s="15" t="s">
        <v>82</v>
      </c>
      <c r="AY263" s="225" t="s">
        <v>130</v>
      </c>
    </row>
    <row r="264" spans="1:65" s="2" customFormat="1" ht="16.5" customHeight="1" x14ac:dyDescent="0.2">
      <c r="A264" s="36"/>
      <c r="B264" s="37"/>
      <c r="C264" s="175" t="s">
        <v>360</v>
      </c>
      <c r="D264" s="175" t="s">
        <v>132</v>
      </c>
      <c r="E264" s="176" t="s">
        <v>361</v>
      </c>
      <c r="F264" s="177" t="s">
        <v>362</v>
      </c>
      <c r="G264" s="178" t="s">
        <v>265</v>
      </c>
      <c r="H264" s="179">
        <v>0.61699999999999999</v>
      </c>
      <c r="I264" s="180"/>
      <c r="J264" s="181">
        <f>ROUND(I264*H264,2)</f>
        <v>0</v>
      </c>
      <c r="K264" s="177" t="s">
        <v>136</v>
      </c>
      <c r="L264" s="41"/>
      <c r="M264" s="182" t="s">
        <v>19</v>
      </c>
      <c r="N264" s="183" t="s">
        <v>45</v>
      </c>
      <c r="O264" s="66"/>
      <c r="P264" s="184">
        <f>O264*H264</f>
        <v>0</v>
      </c>
      <c r="Q264" s="184">
        <v>1.0597399999999999</v>
      </c>
      <c r="R264" s="184">
        <f>Q264*H264</f>
        <v>0.65385957999999988</v>
      </c>
      <c r="S264" s="184">
        <v>0</v>
      </c>
      <c r="T264" s="185">
        <f>S264*H264</f>
        <v>0</v>
      </c>
      <c r="U264" s="36"/>
      <c r="V264" s="36"/>
      <c r="W264" s="36"/>
      <c r="X264" s="36"/>
      <c r="Y264" s="36"/>
      <c r="Z264" s="36"/>
      <c r="AA264" s="36"/>
      <c r="AB264" s="36"/>
      <c r="AC264" s="36"/>
      <c r="AD264" s="36"/>
      <c r="AE264" s="36"/>
      <c r="AR264" s="186" t="s">
        <v>137</v>
      </c>
      <c r="AT264" s="186" t="s">
        <v>132</v>
      </c>
      <c r="AU264" s="186" t="s">
        <v>84</v>
      </c>
      <c r="AY264" s="19" t="s">
        <v>130</v>
      </c>
      <c r="BE264" s="187">
        <f>IF(N264="základní",J264,0)</f>
        <v>0</v>
      </c>
      <c r="BF264" s="187">
        <f>IF(N264="snížená",J264,0)</f>
        <v>0</v>
      </c>
      <c r="BG264" s="187">
        <f>IF(N264="zákl. přenesená",J264,0)</f>
        <v>0</v>
      </c>
      <c r="BH264" s="187">
        <f>IF(N264="sníž. přenesená",J264,0)</f>
        <v>0</v>
      </c>
      <c r="BI264" s="187">
        <f>IF(N264="nulová",J264,0)</f>
        <v>0</v>
      </c>
      <c r="BJ264" s="19" t="s">
        <v>82</v>
      </c>
      <c r="BK264" s="187">
        <f>ROUND(I264*H264,2)</f>
        <v>0</v>
      </c>
      <c r="BL264" s="19" t="s">
        <v>137</v>
      </c>
      <c r="BM264" s="186" t="s">
        <v>363</v>
      </c>
    </row>
    <row r="265" spans="1:65" s="2" customFormat="1" ht="11.25" x14ac:dyDescent="0.2">
      <c r="A265" s="36"/>
      <c r="B265" s="37"/>
      <c r="C265" s="38"/>
      <c r="D265" s="188" t="s">
        <v>138</v>
      </c>
      <c r="E265" s="38"/>
      <c r="F265" s="189" t="s">
        <v>364</v>
      </c>
      <c r="G265" s="38"/>
      <c r="H265" s="38"/>
      <c r="I265" s="190"/>
      <c r="J265" s="38"/>
      <c r="K265" s="38"/>
      <c r="L265" s="41"/>
      <c r="M265" s="191"/>
      <c r="N265" s="192"/>
      <c r="O265" s="66"/>
      <c r="P265" s="66"/>
      <c r="Q265" s="66"/>
      <c r="R265" s="66"/>
      <c r="S265" s="66"/>
      <c r="T265" s="67"/>
      <c r="U265" s="36"/>
      <c r="V265" s="36"/>
      <c r="W265" s="36"/>
      <c r="X265" s="36"/>
      <c r="Y265" s="36"/>
      <c r="Z265" s="36"/>
      <c r="AA265" s="36"/>
      <c r="AB265" s="36"/>
      <c r="AC265" s="36"/>
      <c r="AD265" s="36"/>
      <c r="AE265" s="36"/>
      <c r="AT265" s="19" t="s">
        <v>138</v>
      </c>
      <c r="AU265" s="19" t="s">
        <v>84</v>
      </c>
    </row>
    <row r="266" spans="1:65" s="13" customFormat="1" ht="11.25" x14ac:dyDescent="0.2">
      <c r="B266" s="193"/>
      <c r="C266" s="194"/>
      <c r="D266" s="195" t="s">
        <v>140</v>
      </c>
      <c r="E266" s="196" t="s">
        <v>19</v>
      </c>
      <c r="F266" s="197" t="s">
        <v>365</v>
      </c>
      <c r="G266" s="194"/>
      <c r="H266" s="196" t="s">
        <v>19</v>
      </c>
      <c r="I266" s="198"/>
      <c r="J266" s="194"/>
      <c r="K266" s="194"/>
      <c r="L266" s="199"/>
      <c r="M266" s="200"/>
      <c r="N266" s="201"/>
      <c r="O266" s="201"/>
      <c r="P266" s="201"/>
      <c r="Q266" s="201"/>
      <c r="R266" s="201"/>
      <c r="S266" s="201"/>
      <c r="T266" s="202"/>
      <c r="AT266" s="203" t="s">
        <v>140</v>
      </c>
      <c r="AU266" s="203" t="s">
        <v>84</v>
      </c>
      <c r="AV266" s="13" t="s">
        <v>82</v>
      </c>
      <c r="AW266" s="13" t="s">
        <v>35</v>
      </c>
      <c r="AX266" s="13" t="s">
        <v>74</v>
      </c>
      <c r="AY266" s="203" t="s">
        <v>130</v>
      </c>
    </row>
    <row r="267" spans="1:65" s="14" customFormat="1" ht="11.25" x14ac:dyDescent="0.2">
      <c r="B267" s="204"/>
      <c r="C267" s="205"/>
      <c r="D267" s="195" t="s">
        <v>140</v>
      </c>
      <c r="E267" s="206" t="s">
        <v>19</v>
      </c>
      <c r="F267" s="207" t="s">
        <v>366</v>
      </c>
      <c r="G267" s="205"/>
      <c r="H267" s="208">
        <v>0.61699999999999999</v>
      </c>
      <c r="I267" s="209"/>
      <c r="J267" s="205"/>
      <c r="K267" s="205"/>
      <c r="L267" s="210"/>
      <c r="M267" s="211"/>
      <c r="N267" s="212"/>
      <c r="O267" s="212"/>
      <c r="P267" s="212"/>
      <c r="Q267" s="212"/>
      <c r="R267" s="212"/>
      <c r="S267" s="212"/>
      <c r="T267" s="213"/>
      <c r="AT267" s="214" t="s">
        <v>140</v>
      </c>
      <c r="AU267" s="214" t="s">
        <v>84</v>
      </c>
      <c r="AV267" s="14" t="s">
        <v>84</v>
      </c>
      <c r="AW267" s="14" t="s">
        <v>35</v>
      </c>
      <c r="AX267" s="14" t="s">
        <v>74</v>
      </c>
      <c r="AY267" s="214" t="s">
        <v>130</v>
      </c>
    </row>
    <row r="268" spans="1:65" s="15" customFormat="1" ht="11.25" x14ac:dyDescent="0.2">
      <c r="B268" s="215"/>
      <c r="C268" s="216"/>
      <c r="D268" s="195" t="s">
        <v>140</v>
      </c>
      <c r="E268" s="217" t="s">
        <v>19</v>
      </c>
      <c r="F268" s="218" t="s">
        <v>143</v>
      </c>
      <c r="G268" s="216"/>
      <c r="H268" s="219">
        <v>0.61699999999999999</v>
      </c>
      <c r="I268" s="220"/>
      <c r="J268" s="216"/>
      <c r="K268" s="216"/>
      <c r="L268" s="221"/>
      <c r="M268" s="222"/>
      <c r="N268" s="223"/>
      <c r="O268" s="223"/>
      <c r="P268" s="223"/>
      <c r="Q268" s="223"/>
      <c r="R268" s="223"/>
      <c r="S268" s="223"/>
      <c r="T268" s="224"/>
      <c r="AT268" s="225" t="s">
        <v>140</v>
      </c>
      <c r="AU268" s="225" t="s">
        <v>84</v>
      </c>
      <c r="AV268" s="15" t="s">
        <v>137</v>
      </c>
      <c r="AW268" s="15" t="s">
        <v>35</v>
      </c>
      <c r="AX268" s="15" t="s">
        <v>82</v>
      </c>
      <c r="AY268" s="225" t="s">
        <v>130</v>
      </c>
    </row>
    <row r="269" spans="1:65" s="2" customFormat="1" ht="21.75" customHeight="1" x14ac:dyDescent="0.2">
      <c r="A269" s="36"/>
      <c r="B269" s="37"/>
      <c r="C269" s="175" t="s">
        <v>298</v>
      </c>
      <c r="D269" s="175" t="s">
        <v>132</v>
      </c>
      <c r="E269" s="176" t="s">
        <v>367</v>
      </c>
      <c r="F269" s="177" t="s">
        <v>368</v>
      </c>
      <c r="G269" s="178" t="s">
        <v>207</v>
      </c>
      <c r="H269" s="179">
        <v>1.952</v>
      </c>
      <c r="I269" s="180"/>
      <c r="J269" s="181">
        <f>ROUND(I269*H269,2)</f>
        <v>0</v>
      </c>
      <c r="K269" s="177" t="s">
        <v>136</v>
      </c>
      <c r="L269" s="41"/>
      <c r="M269" s="182" t="s">
        <v>19</v>
      </c>
      <c r="N269" s="183" t="s">
        <v>45</v>
      </c>
      <c r="O269" s="66"/>
      <c r="P269" s="184">
        <f>O269*H269</f>
        <v>0</v>
      </c>
      <c r="Q269" s="184">
        <v>2.5505399999999998</v>
      </c>
      <c r="R269" s="184">
        <f>Q269*H269</f>
        <v>4.9786540799999992</v>
      </c>
      <c r="S269" s="184">
        <v>0</v>
      </c>
      <c r="T269" s="185">
        <f>S269*H269</f>
        <v>0</v>
      </c>
      <c r="U269" s="36"/>
      <c r="V269" s="36"/>
      <c r="W269" s="36"/>
      <c r="X269" s="36"/>
      <c r="Y269" s="36"/>
      <c r="Z269" s="36"/>
      <c r="AA269" s="36"/>
      <c r="AB269" s="36"/>
      <c r="AC269" s="36"/>
      <c r="AD269" s="36"/>
      <c r="AE269" s="36"/>
      <c r="AR269" s="186" t="s">
        <v>137</v>
      </c>
      <c r="AT269" s="186" t="s">
        <v>132</v>
      </c>
      <c r="AU269" s="186" t="s">
        <v>84</v>
      </c>
      <c r="AY269" s="19" t="s">
        <v>130</v>
      </c>
      <c r="BE269" s="187">
        <f>IF(N269="základní",J269,0)</f>
        <v>0</v>
      </c>
      <c r="BF269" s="187">
        <f>IF(N269="snížená",J269,0)</f>
        <v>0</v>
      </c>
      <c r="BG269" s="187">
        <f>IF(N269="zákl. přenesená",J269,0)</f>
        <v>0</v>
      </c>
      <c r="BH269" s="187">
        <f>IF(N269="sníž. přenesená",J269,0)</f>
        <v>0</v>
      </c>
      <c r="BI269" s="187">
        <f>IF(N269="nulová",J269,0)</f>
        <v>0</v>
      </c>
      <c r="BJ269" s="19" t="s">
        <v>82</v>
      </c>
      <c r="BK269" s="187">
        <f>ROUND(I269*H269,2)</f>
        <v>0</v>
      </c>
      <c r="BL269" s="19" t="s">
        <v>137</v>
      </c>
      <c r="BM269" s="186" t="s">
        <v>369</v>
      </c>
    </row>
    <row r="270" spans="1:65" s="2" customFormat="1" ht="11.25" x14ac:dyDescent="0.2">
      <c r="A270" s="36"/>
      <c r="B270" s="37"/>
      <c r="C270" s="38"/>
      <c r="D270" s="188" t="s">
        <v>138</v>
      </c>
      <c r="E270" s="38"/>
      <c r="F270" s="189" t="s">
        <v>370</v>
      </c>
      <c r="G270" s="38"/>
      <c r="H270" s="38"/>
      <c r="I270" s="190"/>
      <c r="J270" s="38"/>
      <c r="K270" s="38"/>
      <c r="L270" s="41"/>
      <c r="M270" s="191"/>
      <c r="N270" s="192"/>
      <c r="O270" s="66"/>
      <c r="P270" s="66"/>
      <c r="Q270" s="66"/>
      <c r="R270" s="66"/>
      <c r="S270" s="66"/>
      <c r="T270" s="67"/>
      <c r="U270" s="36"/>
      <c r="V270" s="36"/>
      <c r="W270" s="36"/>
      <c r="X270" s="36"/>
      <c r="Y270" s="36"/>
      <c r="Z270" s="36"/>
      <c r="AA270" s="36"/>
      <c r="AB270" s="36"/>
      <c r="AC270" s="36"/>
      <c r="AD270" s="36"/>
      <c r="AE270" s="36"/>
      <c r="AT270" s="19" t="s">
        <v>138</v>
      </c>
      <c r="AU270" s="19" t="s">
        <v>84</v>
      </c>
    </row>
    <row r="271" spans="1:65" s="13" customFormat="1" ht="11.25" x14ac:dyDescent="0.2">
      <c r="B271" s="193"/>
      <c r="C271" s="194"/>
      <c r="D271" s="195" t="s">
        <v>140</v>
      </c>
      <c r="E271" s="196" t="s">
        <v>19</v>
      </c>
      <c r="F271" s="197" t="s">
        <v>371</v>
      </c>
      <c r="G271" s="194"/>
      <c r="H271" s="196" t="s">
        <v>19</v>
      </c>
      <c r="I271" s="198"/>
      <c r="J271" s="194"/>
      <c r="K271" s="194"/>
      <c r="L271" s="199"/>
      <c r="M271" s="200"/>
      <c r="N271" s="201"/>
      <c r="O271" s="201"/>
      <c r="P271" s="201"/>
      <c r="Q271" s="201"/>
      <c r="R271" s="201"/>
      <c r="S271" s="201"/>
      <c r="T271" s="202"/>
      <c r="AT271" s="203" t="s">
        <v>140</v>
      </c>
      <c r="AU271" s="203" t="s">
        <v>84</v>
      </c>
      <c r="AV271" s="13" t="s">
        <v>82</v>
      </c>
      <c r="AW271" s="13" t="s">
        <v>35</v>
      </c>
      <c r="AX271" s="13" t="s">
        <v>74</v>
      </c>
      <c r="AY271" s="203" t="s">
        <v>130</v>
      </c>
    </row>
    <row r="272" spans="1:65" s="14" customFormat="1" ht="11.25" x14ac:dyDescent="0.2">
      <c r="B272" s="204"/>
      <c r="C272" s="205"/>
      <c r="D272" s="195" t="s">
        <v>140</v>
      </c>
      <c r="E272" s="206" t="s">
        <v>19</v>
      </c>
      <c r="F272" s="207" t="s">
        <v>372</v>
      </c>
      <c r="G272" s="205"/>
      <c r="H272" s="208">
        <v>1.952</v>
      </c>
      <c r="I272" s="209"/>
      <c r="J272" s="205"/>
      <c r="K272" s="205"/>
      <c r="L272" s="210"/>
      <c r="M272" s="211"/>
      <c r="N272" s="212"/>
      <c r="O272" s="212"/>
      <c r="P272" s="212"/>
      <c r="Q272" s="212"/>
      <c r="R272" s="212"/>
      <c r="S272" s="212"/>
      <c r="T272" s="213"/>
      <c r="AT272" s="214" t="s">
        <v>140</v>
      </c>
      <c r="AU272" s="214" t="s">
        <v>84</v>
      </c>
      <c r="AV272" s="14" t="s">
        <v>84</v>
      </c>
      <c r="AW272" s="14" t="s">
        <v>35</v>
      </c>
      <c r="AX272" s="14" t="s">
        <v>74</v>
      </c>
      <c r="AY272" s="214" t="s">
        <v>130</v>
      </c>
    </row>
    <row r="273" spans="1:65" s="15" customFormat="1" ht="11.25" x14ac:dyDescent="0.2">
      <c r="B273" s="215"/>
      <c r="C273" s="216"/>
      <c r="D273" s="195" t="s">
        <v>140</v>
      </c>
      <c r="E273" s="217" t="s">
        <v>19</v>
      </c>
      <c r="F273" s="218" t="s">
        <v>143</v>
      </c>
      <c r="G273" s="216"/>
      <c r="H273" s="219">
        <v>1.952</v>
      </c>
      <c r="I273" s="220"/>
      <c r="J273" s="216"/>
      <c r="K273" s="216"/>
      <c r="L273" s="221"/>
      <c r="M273" s="222"/>
      <c r="N273" s="223"/>
      <c r="O273" s="223"/>
      <c r="P273" s="223"/>
      <c r="Q273" s="223"/>
      <c r="R273" s="223"/>
      <c r="S273" s="223"/>
      <c r="T273" s="224"/>
      <c r="AT273" s="225" t="s">
        <v>140</v>
      </c>
      <c r="AU273" s="225" t="s">
        <v>84</v>
      </c>
      <c r="AV273" s="15" t="s">
        <v>137</v>
      </c>
      <c r="AW273" s="15" t="s">
        <v>35</v>
      </c>
      <c r="AX273" s="15" t="s">
        <v>82</v>
      </c>
      <c r="AY273" s="225" t="s">
        <v>130</v>
      </c>
    </row>
    <row r="274" spans="1:65" s="2" customFormat="1" ht="16.5" customHeight="1" x14ac:dyDescent="0.2">
      <c r="A274" s="36"/>
      <c r="B274" s="37"/>
      <c r="C274" s="175" t="s">
        <v>373</v>
      </c>
      <c r="D274" s="175" t="s">
        <v>132</v>
      </c>
      <c r="E274" s="176" t="s">
        <v>374</v>
      </c>
      <c r="F274" s="177" t="s">
        <v>375</v>
      </c>
      <c r="G274" s="178" t="s">
        <v>135</v>
      </c>
      <c r="H274" s="179">
        <v>90</v>
      </c>
      <c r="I274" s="180"/>
      <c r="J274" s="181">
        <f>ROUND(I274*H274,2)</f>
        <v>0</v>
      </c>
      <c r="K274" s="177" t="s">
        <v>136</v>
      </c>
      <c r="L274" s="41"/>
      <c r="M274" s="182" t="s">
        <v>19</v>
      </c>
      <c r="N274" s="183" t="s">
        <v>45</v>
      </c>
      <c r="O274" s="66"/>
      <c r="P274" s="184">
        <f>O274*H274</f>
        <v>0</v>
      </c>
      <c r="Q274" s="184">
        <v>0.108</v>
      </c>
      <c r="R274" s="184">
        <f>Q274*H274</f>
        <v>9.7200000000000006</v>
      </c>
      <c r="S274" s="184">
        <v>0</v>
      </c>
      <c r="T274" s="185">
        <f>S274*H274</f>
        <v>0</v>
      </c>
      <c r="U274" s="36"/>
      <c r="V274" s="36"/>
      <c r="W274" s="36"/>
      <c r="X274" s="36"/>
      <c r="Y274" s="36"/>
      <c r="Z274" s="36"/>
      <c r="AA274" s="36"/>
      <c r="AB274" s="36"/>
      <c r="AC274" s="36"/>
      <c r="AD274" s="36"/>
      <c r="AE274" s="36"/>
      <c r="AR274" s="186" t="s">
        <v>137</v>
      </c>
      <c r="AT274" s="186" t="s">
        <v>132</v>
      </c>
      <c r="AU274" s="186" t="s">
        <v>84</v>
      </c>
      <c r="AY274" s="19" t="s">
        <v>130</v>
      </c>
      <c r="BE274" s="187">
        <f>IF(N274="základní",J274,0)</f>
        <v>0</v>
      </c>
      <c r="BF274" s="187">
        <f>IF(N274="snížená",J274,0)</f>
        <v>0</v>
      </c>
      <c r="BG274" s="187">
        <f>IF(N274="zákl. přenesená",J274,0)</f>
        <v>0</v>
      </c>
      <c r="BH274" s="187">
        <f>IF(N274="sníž. přenesená",J274,0)</f>
        <v>0</v>
      </c>
      <c r="BI274" s="187">
        <f>IF(N274="nulová",J274,0)</f>
        <v>0</v>
      </c>
      <c r="BJ274" s="19" t="s">
        <v>82</v>
      </c>
      <c r="BK274" s="187">
        <f>ROUND(I274*H274,2)</f>
        <v>0</v>
      </c>
      <c r="BL274" s="19" t="s">
        <v>137</v>
      </c>
      <c r="BM274" s="186" t="s">
        <v>376</v>
      </c>
    </row>
    <row r="275" spans="1:65" s="2" customFormat="1" ht="11.25" x14ac:dyDescent="0.2">
      <c r="A275" s="36"/>
      <c r="B275" s="37"/>
      <c r="C275" s="38"/>
      <c r="D275" s="188" t="s">
        <v>138</v>
      </c>
      <c r="E275" s="38"/>
      <c r="F275" s="189" t="s">
        <v>377</v>
      </c>
      <c r="G275" s="38"/>
      <c r="H275" s="38"/>
      <c r="I275" s="190"/>
      <c r="J275" s="38"/>
      <c r="K275" s="38"/>
      <c r="L275" s="41"/>
      <c r="M275" s="191"/>
      <c r="N275" s="192"/>
      <c r="O275" s="66"/>
      <c r="P275" s="66"/>
      <c r="Q275" s="66"/>
      <c r="R275" s="66"/>
      <c r="S275" s="66"/>
      <c r="T275" s="67"/>
      <c r="U275" s="36"/>
      <c r="V275" s="36"/>
      <c r="W275" s="36"/>
      <c r="X275" s="36"/>
      <c r="Y275" s="36"/>
      <c r="Z275" s="36"/>
      <c r="AA275" s="36"/>
      <c r="AB275" s="36"/>
      <c r="AC275" s="36"/>
      <c r="AD275" s="36"/>
      <c r="AE275" s="36"/>
      <c r="AT275" s="19" t="s">
        <v>138</v>
      </c>
      <c r="AU275" s="19" t="s">
        <v>84</v>
      </c>
    </row>
    <row r="276" spans="1:65" s="13" customFormat="1" ht="22.5" x14ac:dyDescent="0.2">
      <c r="B276" s="193"/>
      <c r="C276" s="194"/>
      <c r="D276" s="195" t="s">
        <v>140</v>
      </c>
      <c r="E276" s="196" t="s">
        <v>19</v>
      </c>
      <c r="F276" s="197" t="s">
        <v>153</v>
      </c>
      <c r="G276" s="194"/>
      <c r="H276" s="196" t="s">
        <v>19</v>
      </c>
      <c r="I276" s="198"/>
      <c r="J276" s="194"/>
      <c r="K276" s="194"/>
      <c r="L276" s="199"/>
      <c r="M276" s="200"/>
      <c r="N276" s="201"/>
      <c r="O276" s="201"/>
      <c r="P276" s="201"/>
      <c r="Q276" s="201"/>
      <c r="R276" s="201"/>
      <c r="S276" s="201"/>
      <c r="T276" s="202"/>
      <c r="AT276" s="203" t="s">
        <v>140</v>
      </c>
      <c r="AU276" s="203" t="s">
        <v>84</v>
      </c>
      <c r="AV276" s="13" t="s">
        <v>82</v>
      </c>
      <c r="AW276" s="13" t="s">
        <v>35</v>
      </c>
      <c r="AX276" s="13" t="s">
        <v>74</v>
      </c>
      <c r="AY276" s="203" t="s">
        <v>130</v>
      </c>
    </row>
    <row r="277" spans="1:65" s="14" customFormat="1" ht="11.25" x14ac:dyDescent="0.2">
      <c r="B277" s="204"/>
      <c r="C277" s="205"/>
      <c r="D277" s="195" t="s">
        <v>140</v>
      </c>
      <c r="E277" s="206" t="s">
        <v>19</v>
      </c>
      <c r="F277" s="207" t="s">
        <v>378</v>
      </c>
      <c r="G277" s="205"/>
      <c r="H277" s="208">
        <v>90</v>
      </c>
      <c r="I277" s="209"/>
      <c r="J277" s="205"/>
      <c r="K277" s="205"/>
      <c r="L277" s="210"/>
      <c r="M277" s="211"/>
      <c r="N277" s="212"/>
      <c r="O277" s="212"/>
      <c r="P277" s="212"/>
      <c r="Q277" s="212"/>
      <c r="R277" s="212"/>
      <c r="S277" s="212"/>
      <c r="T277" s="213"/>
      <c r="AT277" s="214" t="s">
        <v>140</v>
      </c>
      <c r="AU277" s="214" t="s">
        <v>84</v>
      </c>
      <c r="AV277" s="14" t="s">
        <v>84</v>
      </c>
      <c r="AW277" s="14" t="s">
        <v>35</v>
      </c>
      <c r="AX277" s="14" t="s">
        <v>74</v>
      </c>
      <c r="AY277" s="214" t="s">
        <v>130</v>
      </c>
    </row>
    <row r="278" spans="1:65" s="15" customFormat="1" ht="11.25" x14ac:dyDescent="0.2">
      <c r="B278" s="215"/>
      <c r="C278" s="216"/>
      <c r="D278" s="195" t="s">
        <v>140</v>
      </c>
      <c r="E278" s="217" t="s">
        <v>19</v>
      </c>
      <c r="F278" s="218" t="s">
        <v>143</v>
      </c>
      <c r="G278" s="216"/>
      <c r="H278" s="219">
        <v>90</v>
      </c>
      <c r="I278" s="220"/>
      <c r="J278" s="216"/>
      <c r="K278" s="216"/>
      <c r="L278" s="221"/>
      <c r="M278" s="222"/>
      <c r="N278" s="223"/>
      <c r="O278" s="223"/>
      <c r="P278" s="223"/>
      <c r="Q278" s="223"/>
      <c r="R278" s="223"/>
      <c r="S278" s="223"/>
      <c r="T278" s="224"/>
      <c r="AT278" s="225" t="s">
        <v>140</v>
      </c>
      <c r="AU278" s="225" t="s">
        <v>84</v>
      </c>
      <c r="AV278" s="15" t="s">
        <v>137</v>
      </c>
      <c r="AW278" s="15" t="s">
        <v>35</v>
      </c>
      <c r="AX278" s="15" t="s">
        <v>82</v>
      </c>
      <c r="AY278" s="225" t="s">
        <v>130</v>
      </c>
    </row>
    <row r="279" spans="1:65" s="12" customFormat="1" ht="22.9" customHeight="1" x14ac:dyDescent="0.2">
      <c r="B279" s="159"/>
      <c r="C279" s="160"/>
      <c r="D279" s="161" t="s">
        <v>73</v>
      </c>
      <c r="E279" s="173" t="s">
        <v>148</v>
      </c>
      <c r="F279" s="173" t="s">
        <v>379</v>
      </c>
      <c r="G279" s="160"/>
      <c r="H279" s="160"/>
      <c r="I279" s="163"/>
      <c r="J279" s="174">
        <f>BK279</f>
        <v>0</v>
      </c>
      <c r="K279" s="160"/>
      <c r="L279" s="165"/>
      <c r="M279" s="166"/>
      <c r="N279" s="167"/>
      <c r="O279" s="167"/>
      <c r="P279" s="168">
        <f>SUM(P280:P376)</f>
        <v>0</v>
      </c>
      <c r="Q279" s="167"/>
      <c r="R279" s="168">
        <f>SUM(R280:R376)</f>
        <v>85.069648180000002</v>
      </c>
      <c r="S279" s="167"/>
      <c r="T279" s="169">
        <f>SUM(T280:T376)</f>
        <v>0</v>
      </c>
      <c r="AR279" s="170" t="s">
        <v>82</v>
      </c>
      <c r="AT279" s="171" t="s">
        <v>73</v>
      </c>
      <c r="AU279" s="171" t="s">
        <v>82</v>
      </c>
      <c r="AY279" s="170" t="s">
        <v>130</v>
      </c>
      <c r="BK279" s="172">
        <f>SUM(BK280:BK376)</f>
        <v>0</v>
      </c>
    </row>
    <row r="280" spans="1:65" s="2" customFormat="1" ht="16.5" customHeight="1" x14ac:dyDescent="0.2">
      <c r="A280" s="36"/>
      <c r="B280" s="37"/>
      <c r="C280" s="175" t="s">
        <v>303</v>
      </c>
      <c r="D280" s="175" t="s">
        <v>132</v>
      </c>
      <c r="E280" s="176" t="s">
        <v>380</v>
      </c>
      <c r="F280" s="177" t="s">
        <v>381</v>
      </c>
      <c r="G280" s="178" t="s">
        <v>207</v>
      </c>
      <c r="H280" s="179">
        <v>0.64800000000000002</v>
      </c>
      <c r="I280" s="180"/>
      <c r="J280" s="181">
        <f>ROUND(I280*H280,2)</f>
        <v>0</v>
      </c>
      <c r="K280" s="177" t="s">
        <v>136</v>
      </c>
      <c r="L280" s="41"/>
      <c r="M280" s="182" t="s">
        <v>19</v>
      </c>
      <c r="N280" s="183" t="s">
        <v>45</v>
      </c>
      <c r="O280" s="66"/>
      <c r="P280" s="184">
        <f>O280*H280</f>
        <v>0</v>
      </c>
      <c r="Q280" s="184">
        <v>3.6889999999999999E-2</v>
      </c>
      <c r="R280" s="184">
        <f>Q280*H280</f>
        <v>2.3904720000000001E-2</v>
      </c>
      <c r="S280" s="184">
        <v>0</v>
      </c>
      <c r="T280" s="185">
        <f>S280*H280</f>
        <v>0</v>
      </c>
      <c r="U280" s="36"/>
      <c r="V280" s="36"/>
      <c r="W280" s="36"/>
      <c r="X280" s="36"/>
      <c r="Y280" s="36"/>
      <c r="Z280" s="36"/>
      <c r="AA280" s="36"/>
      <c r="AB280" s="36"/>
      <c r="AC280" s="36"/>
      <c r="AD280" s="36"/>
      <c r="AE280" s="36"/>
      <c r="AR280" s="186" t="s">
        <v>137</v>
      </c>
      <c r="AT280" s="186" t="s">
        <v>132</v>
      </c>
      <c r="AU280" s="186" t="s">
        <v>84</v>
      </c>
      <c r="AY280" s="19" t="s">
        <v>130</v>
      </c>
      <c r="BE280" s="187">
        <f>IF(N280="základní",J280,0)</f>
        <v>0</v>
      </c>
      <c r="BF280" s="187">
        <f>IF(N280="snížená",J280,0)</f>
        <v>0</v>
      </c>
      <c r="BG280" s="187">
        <f>IF(N280="zákl. přenesená",J280,0)</f>
        <v>0</v>
      </c>
      <c r="BH280" s="187">
        <f>IF(N280="sníž. přenesená",J280,0)</f>
        <v>0</v>
      </c>
      <c r="BI280" s="187">
        <f>IF(N280="nulová",J280,0)</f>
        <v>0</v>
      </c>
      <c r="BJ280" s="19" t="s">
        <v>82</v>
      </c>
      <c r="BK280" s="187">
        <f>ROUND(I280*H280,2)</f>
        <v>0</v>
      </c>
      <c r="BL280" s="19" t="s">
        <v>137</v>
      </c>
      <c r="BM280" s="186" t="s">
        <v>382</v>
      </c>
    </row>
    <row r="281" spans="1:65" s="2" customFormat="1" ht="11.25" x14ac:dyDescent="0.2">
      <c r="A281" s="36"/>
      <c r="B281" s="37"/>
      <c r="C281" s="38"/>
      <c r="D281" s="188" t="s">
        <v>138</v>
      </c>
      <c r="E281" s="38"/>
      <c r="F281" s="189" t="s">
        <v>383</v>
      </c>
      <c r="G281" s="38"/>
      <c r="H281" s="38"/>
      <c r="I281" s="190"/>
      <c r="J281" s="38"/>
      <c r="K281" s="38"/>
      <c r="L281" s="41"/>
      <c r="M281" s="191"/>
      <c r="N281" s="192"/>
      <c r="O281" s="66"/>
      <c r="P281" s="66"/>
      <c r="Q281" s="66"/>
      <c r="R281" s="66"/>
      <c r="S281" s="66"/>
      <c r="T281" s="67"/>
      <c r="U281" s="36"/>
      <c r="V281" s="36"/>
      <c r="W281" s="36"/>
      <c r="X281" s="36"/>
      <c r="Y281" s="36"/>
      <c r="Z281" s="36"/>
      <c r="AA281" s="36"/>
      <c r="AB281" s="36"/>
      <c r="AC281" s="36"/>
      <c r="AD281" s="36"/>
      <c r="AE281" s="36"/>
      <c r="AT281" s="19" t="s">
        <v>138</v>
      </c>
      <c r="AU281" s="19" t="s">
        <v>84</v>
      </c>
    </row>
    <row r="282" spans="1:65" s="14" customFormat="1" ht="11.25" x14ac:dyDescent="0.2">
      <c r="B282" s="204"/>
      <c r="C282" s="205"/>
      <c r="D282" s="195" t="s">
        <v>140</v>
      </c>
      <c r="E282" s="206" t="s">
        <v>19</v>
      </c>
      <c r="F282" s="207" t="s">
        <v>384</v>
      </c>
      <c r="G282" s="205"/>
      <c r="H282" s="208">
        <v>0.64800000000000002</v>
      </c>
      <c r="I282" s="209"/>
      <c r="J282" s="205"/>
      <c r="K282" s="205"/>
      <c r="L282" s="210"/>
      <c r="M282" s="211"/>
      <c r="N282" s="212"/>
      <c r="O282" s="212"/>
      <c r="P282" s="212"/>
      <c r="Q282" s="212"/>
      <c r="R282" s="212"/>
      <c r="S282" s="212"/>
      <c r="T282" s="213"/>
      <c r="AT282" s="214" t="s">
        <v>140</v>
      </c>
      <c r="AU282" s="214" t="s">
        <v>84</v>
      </c>
      <c r="AV282" s="14" t="s">
        <v>84</v>
      </c>
      <c r="AW282" s="14" t="s">
        <v>35</v>
      </c>
      <c r="AX282" s="14" t="s">
        <v>74</v>
      </c>
      <c r="AY282" s="214" t="s">
        <v>130</v>
      </c>
    </row>
    <row r="283" spans="1:65" s="15" customFormat="1" ht="11.25" x14ac:dyDescent="0.2">
      <c r="B283" s="215"/>
      <c r="C283" s="216"/>
      <c r="D283" s="195" t="s">
        <v>140</v>
      </c>
      <c r="E283" s="217" t="s">
        <v>19</v>
      </c>
      <c r="F283" s="218" t="s">
        <v>143</v>
      </c>
      <c r="G283" s="216"/>
      <c r="H283" s="219">
        <v>0.64800000000000002</v>
      </c>
      <c r="I283" s="220"/>
      <c r="J283" s="216"/>
      <c r="K283" s="216"/>
      <c r="L283" s="221"/>
      <c r="M283" s="222"/>
      <c r="N283" s="223"/>
      <c r="O283" s="223"/>
      <c r="P283" s="223"/>
      <c r="Q283" s="223"/>
      <c r="R283" s="223"/>
      <c r="S283" s="223"/>
      <c r="T283" s="224"/>
      <c r="AT283" s="225" t="s">
        <v>140</v>
      </c>
      <c r="AU283" s="225" t="s">
        <v>84</v>
      </c>
      <c r="AV283" s="15" t="s">
        <v>137</v>
      </c>
      <c r="AW283" s="15" t="s">
        <v>35</v>
      </c>
      <c r="AX283" s="15" t="s">
        <v>82</v>
      </c>
      <c r="AY283" s="225" t="s">
        <v>130</v>
      </c>
    </row>
    <row r="284" spans="1:65" s="2" customFormat="1" ht="16.5" customHeight="1" x14ac:dyDescent="0.2">
      <c r="A284" s="36"/>
      <c r="B284" s="37"/>
      <c r="C284" s="226" t="s">
        <v>385</v>
      </c>
      <c r="D284" s="226" t="s">
        <v>180</v>
      </c>
      <c r="E284" s="227" t="s">
        <v>386</v>
      </c>
      <c r="F284" s="228" t="s">
        <v>387</v>
      </c>
      <c r="G284" s="229" t="s">
        <v>135</v>
      </c>
      <c r="H284" s="230">
        <v>4.32</v>
      </c>
      <c r="I284" s="231"/>
      <c r="J284" s="232">
        <f>ROUND(I284*H284,2)</f>
        <v>0</v>
      </c>
      <c r="K284" s="228" t="s">
        <v>388</v>
      </c>
      <c r="L284" s="233"/>
      <c r="M284" s="234" t="s">
        <v>19</v>
      </c>
      <c r="N284" s="235" t="s">
        <v>45</v>
      </c>
      <c r="O284" s="66"/>
      <c r="P284" s="184">
        <f>O284*H284</f>
        <v>0</v>
      </c>
      <c r="Q284" s="184">
        <v>0.13500000000000001</v>
      </c>
      <c r="R284" s="184">
        <f>Q284*H284</f>
        <v>0.58320000000000005</v>
      </c>
      <c r="S284" s="184">
        <v>0</v>
      </c>
      <c r="T284" s="185">
        <f>S284*H284</f>
        <v>0</v>
      </c>
      <c r="U284" s="36"/>
      <c r="V284" s="36"/>
      <c r="W284" s="36"/>
      <c r="X284" s="36"/>
      <c r="Y284" s="36"/>
      <c r="Z284" s="36"/>
      <c r="AA284" s="36"/>
      <c r="AB284" s="36"/>
      <c r="AC284" s="36"/>
      <c r="AD284" s="36"/>
      <c r="AE284" s="36"/>
      <c r="AR284" s="186" t="s">
        <v>179</v>
      </c>
      <c r="AT284" s="186" t="s">
        <v>180</v>
      </c>
      <c r="AU284" s="186" t="s">
        <v>84</v>
      </c>
      <c r="AY284" s="19" t="s">
        <v>130</v>
      </c>
      <c r="BE284" s="187">
        <f>IF(N284="základní",J284,0)</f>
        <v>0</v>
      </c>
      <c r="BF284" s="187">
        <f>IF(N284="snížená",J284,0)</f>
        <v>0</v>
      </c>
      <c r="BG284" s="187">
        <f>IF(N284="zákl. přenesená",J284,0)</f>
        <v>0</v>
      </c>
      <c r="BH284" s="187">
        <f>IF(N284="sníž. přenesená",J284,0)</f>
        <v>0</v>
      </c>
      <c r="BI284" s="187">
        <f>IF(N284="nulová",J284,0)</f>
        <v>0</v>
      </c>
      <c r="BJ284" s="19" t="s">
        <v>82</v>
      </c>
      <c r="BK284" s="187">
        <f>ROUND(I284*H284,2)</f>
        <v>0</v>
      </c>
      <c r="BL284" s="19" t="s">
        <v>137</v>
      </c>
      <c r="BM284" s="186" t="s">
        <v>389</v>
      </c>
    </row>
    <row r="285" spans="1:65" s="14" customFormat="1" ht="11.25" x14ac:dyDescent="0.2">
      <c r="B285" s="204"/>
      <c r="C285" s="205"/>
      <c r="D285" s="195" t="s">
        <v>140</v>
      </c>
      <c r="E285" s="206" t="s">
        <v>19</v>
      </c>
      <c r="F285" s="207" t="s">
        <v>390</v>
      </c>
      <c r="G285" s="205"/>
      <c r="H285" s="208">
        <v>4.32</v>
      </c>
      <c r="I285" s="209"/>
      <c r="J285" s="205"/>
      <c r="K285" s="205"/>
      <c r="L285" s="210"/>
      <c r="M285" s="211"/>
      <c r="N285" s="212"/>
      <c r="O285" s="212"/>
      <c r="P285" s="212"/>
      <c r="Q285" s="212"/>
      <c r="R285" s="212"/>
      <c r="S285" s="212"/>
      <c r="T285" s="213"/>
      <c r="AT285" s="214" t="s">
        <v>140</v>
      </c>
      <c r="AU285" s="214" t="s">
        <v>84</v>
      </c>
      <c r="AV285" s="14" t="s">
        <v>84</v>
      </c>
      <c r="AW285" s="14" t="s">
        <v>35</v>
      </c>
      <c r="AX285" s="14" t="s">
        <v>82</v>
      </c>
      <c r="AY285" s="214" t="s">
        <v>130</v>
      </c>
    </row>
    <row r="286" spans="1:65" s="2" customFormat="1" ht="16.5" customHeight="1" x14ac:dyDescent="0.2">
      <c r="A286" s="36"/>
      <c r="B286" s="37"/>
      <c r="C286" s="175" t="s">
        <v>307</v>
      </c>
      <c r="D286" s="175" t="s">
        <v>132</v>
      </c>
      <c r="E286" s="176" t="s">
        <v>391</v>
      </c>
      <c r="F286" s="177" t="s">
        <v>392</v>
      </c>
      <c r="G286" s="178" t="s">
        <v>135</v>
      </c>
      <c r="H286" s="179">
        <v>21.914999999999999</v>
      </c>
      <c r="I286" s="180"/>
      <c r="J286" s="181">
        <f>ROUND(I286*H286,2)</f>
        <v>0</v>
      </c>
      <c r="K286" s="177" t="s">
        <v>136</v>
      </c>
      <c r="L286" s="41"/>
      <c r="M286" s="182" t="s">
        <v>19</v>
      </c>
      <c r="N286" s="183" t="s">
        <v>45</v>
      </c>
      <c r="O286" s="66"/>
      <c r="P286" s="184">
        <f>O286*H286</f>
        <v>0</v>
      </c>
      <c r="Q286" s="184">
        <v>4.1739999999999999E-2</v>
      </c>
      <c r="R286" s="184">
        <f>Q286*H286</f>
        <v>0.91473209999999994</v>
      </c>
      <c r="S286" s="184">
        <v>0</v>
      </c>
      <c r="T286" s="185">
        <f>S286*H286</f>
        <v>0</v>
      </c>
      <c r="U286" s="36"/>
      <c r="V286" s="36"/>
      <c r="W286" s="36"/>
      <c r="X286" s="36"/>
      <c r="Y286" s="36"/>
      <c r="Z286" s="36"/>
      <c r="AA286" s="36"/>
      <c r="AB286" s="36"/>
      <c r="AC286" s="36"/>
      <c r="AD286" s="36"/>
      <c r="AE286" s="36"/>
      <c r="AR286" s="186" t="s">
        <v>137</v>
      </c>
      <c r="AT286" s="186" t="s">
        <v>132</v>
      </c>
      <c r="AU286" s="186" t="s">
        <v>84</v>
      </c>
      <c r="AY286" s="19" t="s">
        <v>130</v>
      </c>
      <c r="BE286" s="187">
        <f>IF(N286="základní",J286,0)</f>
        <v>0</v>
      </c>
      <c r="BF286" s="187">
        <f>IF(N286="snížená",J286,0)</f>
        <v>0</v>
      </c>
      <c r="BG286" s="187">
        <f>IF(N286="zákl. přenesená",J286,0)</f>
        <v>0</v>
      </c>
      <c r="BH286" s="187">
        <f>IF(N286="sníž. přenesená",J286,0)</f>
        <v>0</v>
      </c>
      <c r="BI286" s="187">
        <f>IF(N286="nulová",J286,0)</f>
        <v>0</v>
      </c>
      <c r="BJ286" s="19" t="s">
        <v>82</v>
      </c>
      <c r="BK286" s="187">
        <f>ROUND(I286*H286,2)</f>
        <v>0</v>
      </c>
      <c r="BL286" s="19" t="s">
        <v>137</v>
      </c>
      <c r="BM286" s="186" t="s">
        <v>393</v>
      </c>
    </row>
    <row r="287" spans="1:65" s="2" customFormat="1" ht="11.25" x14ac:dyDescent="0.2">
      <c r="A287" s="36"/>
      <c r="B287" s="37"/>
      <c r="C287" s="38"/>
      <c r="D287" s="188" t="s">
        <v>138</v>
      </c>
      <c r="E287" s="38"/>
      <c r="F287" s="189" t="s">
        <v>394</v>
      </c>
      <c r="G287" s="38"/>
      <c r="H287" s="38"/>
      <c r="I287" s="190"/>
      <c r="J287" s="38"/>
      <c r="K287" s="38"/>
      <c r="L287" s="41"/>
      <c r="M287" s="191"/>
      <c r="N287" s="192"/>
      <c r="O287" s="66"/>
      <c r="P287" s="66"/>
      <c r="Q287" s="66"/>
      <c r="R287" s="66"/>
      <c r="S287" s="66"/>
      <c r="T287" s="67"/>
      <c r="U287" s="36"/>
      <c r="V287" s="36"/>
      <c r="W287" s="36"/>
      <c r="X287" s="36"/>
      <c r="Y287" s="36"/>
      <c r="Z287" s="36"/>
      <c r="AA287" s="36"/>
      <c r="AB287" s="36"/>
      <c r="AC287" s="36"/>
      <c r="AD287" s="36"/>
      <c r="AE287" s="36"/>
      <c r="AT287" s="19" t="s">
        <v>138</v>
      </c>
      <c r="AU287" s="19" t="s">
        <v>84</v>
      </c>
    </row>
    <row r="288" spans="1:65" s="14" customFormat="1" ht="11.25" x14ac:dyDescent="0.2">
      <c r="B288" s="204"/>
      <c r="C288" s="205"/>
      <c r="D288" s="195" t="s">
        <v>140</v>
      </c>
      <c r="E288" s="206" t="s">
        <v>19</v>
      </c>
      <c r="F288" s="207" t="s">
        <v>395</v>
      </c>
      <c r="G288" s="205"/>
      <c r="H288" s="208">
        <v>8.3670000000000009</v>
      </c>
      <c r="I288" s="209"/>
      <c r="J288" s="205"/>
      <c r="K288" s="205"/>
      <c r="L288" s="210"/>
      <c r="M288" s="211"/>
      <c r="N288" s="212"/>
      <c r="O288" s="212"/>
      <c r="P288" s="212"/>
      <c r="Q288" s="212"/>
      <c r="R288" s="212"/>
      <c r="S288" s="212"/>
      <c r="T288" s="213"/>
      <c r="AT288" s="214" t="s">
        <v>140</v>
      </c>
      <c r="AU288" s="214" t="s">
        <v>84</v>
      </c>
      <c r="AV288" s="14" t="s">
        <v>84</v>
      </c>
      <c r="AW288" s="14" t="s">
        <v>35</v>
      </c>
      <c r="AX288" s="14" t="s">
        <v>74</v>
      </c>
      <c r="AY288" s="214" t="s">
        <v>130</v>
      </c>
    </row>
    <row r="289" spans="1:65" s="14" customFormat="1" ht="11.25" x14ac:dyDescent="0.2">
      <c r="B289" s="204"/>
      <c r="C289" s="205"/>
      <c r="D289" s="195" t="s">
        <v>140</v>
      </c>
      <c r="E289" s="206" t="s">
        <v>19</v>
      </c>
      <c r="F289" s="207" t="s">
        <v>396</v>
      </c>
      <c r="G289" s="205"/>
      <c r="H289" s="208">
        <v>11.46</v>
      </c>
      <c r="I289" s="209"/>
      <c r="J289" s="205"/>
      <c r="K289" s="205"/>
      <c r="L289" s="210"/>
      <c r="M289" s="211"/>
      <c r="N289" s="212"/>
      <c r="O289" s="212"/>
      <c r="P289" s="212"/>
      <c r="Q289" s="212"/>
      <c r="R289" s="212"/>
      <c r="S289" s="212"/>
      <c r="T289" s="213"/>
      <c r="AT289" s="214" t="s">
        <v>140</v>
      </c>
      <c r="AU289" s="214" t="s">
        <v>84</v>
      </c>
      <c r="AV289" s="14" t="s">
        <v>84</v>
      </c>
      <c r="AW289" s="14" t="s">
        <v>35</v>
      </c>
      <c r="AX289" s="14" t="s">
        <v>74</v>
      </c>
      <c r="AY289" s="214" t="s">
        <v>130</v>
      </c>
    </row>
    <row r="290" spans="1:65" s="14" customFormat="1" ht="11.25" x14ac:dyDescent="0.2">
      <c r="B290" s="204"/>
      <c r="C290" s="205"/>
      <c r="D290" s="195" t="s">
        <v>140</v>
      </c>
      <c r="E290" s="206" t="s">
        <v>19</v>
      </c>
      <c r="F290" s="207" t="s">
        <v>397</v>
      </c>
      <c r="G290" s="205"/>
      <c r="H290" s="208">
        <v>2.0880000000000001</v>
      </c>
      <c r="I290" s="209"/>
      <c r="J290" s="205"/>
      <c r="K290" s="205"/>
      <c r="L290" s="210"/>
      <c r="M290" s="211"/>
      <c r="N290" s="212"/>
      <c r="O290" s="212"/>
      <c r="P290" s="212"/>
      <c r="Q290" s="212"/>
      <c r="R290" s="212"/>
      <c r="S290" s="212"/>
      <c r="T290" s="213"/>
      <c r="AT290" s="214" t="s">
        <v>140</v>
      </c>
      <c r="AU290" s="214" t="s">
        <v>84</v>
      </c>
      <c r="AV290" s="14" t="s">
        <v>84</v>
      </c>
      <c r="AW290" s="14" t="s">
        <v>35</v>
      </c>
      <c r="AX290" s="14" t="s">
        <v>74</v>
      </c>
      <c r="AY290" s="214" t="s">
        <v>130</v>
      </c>
    </row>
    <row r="291" spans="1:65" s="15" customFormat="1" ht="11.25" x14ac:dyDescent="0.2">
      <c r="B291" s="215"/>
      <c r="C291" s="216"/>
      <c r="D291" s="195" t="s">
        <v>140</v>
      </c>
      <c r="E291" s="217" t="s">
        <v>19</v>
      </c>
      <c r="F291" s="218" t="s">
        <v>143</v>
      </c>
      <c r="G291" s="216"/>
      <c r="H291" s="219">
        <v>21.915000000000003</v>
      </c>
      <c r="I291" s="220"/>
      <c r="J291" s="216"/>
      <c r="K291" s="216"/>
      <c r="L291" s="221"/>
      <c r="M291" s="222"/>
      <c r="N291" s="223"/>
      <c r="O291" s="223"/>
      <c r="P291" s="223"/>
      <c r="Q291" s="223"/>
      <c r="R291" s="223"/>
      <c r="S291" s="223"/>
      <c r="T291" s="224"/>
      <c r="AT291" s="225" t="s">
        <v>140</v>
      </c>
      <c r="AU291" s="225" t="s">
        <v>84</v>
      </c>
      <c r="AV291" s="15" t="s">
        <v>137</v>
      </c>
      <c r="AW291" s="15" t="s">
        <v>35</v>
      </c>
      <c r="AX291" s="15" t="s">
        <v>82</v>
      </c>
      <c r="AY291" s="225" t="s">
        <v>130</v>
      </c>
    </row>
    <row r="292" spans="1:65" s="2" customFormat="1" ht="16.5" customHeight="1" x14ac:dyDescent="0.2">
      <c r="A292" s="36"/>
      <c r="B292" s="37"/>
      <c r="C292" s="175" t="s">
        <v>398</v>
      </c>
      <c r="D292" s="175" t="s">
        <v>132</v>
      </c>
      <c r="E292" s="176" t="s">
        <v>399</v>
      </c>
      <c r="F292" s="177" t="s">
        <v>400</v>
      </c>
      <c r="G292" s="178" t="s">
        <v>135</v>
      </c>
      <c r="H292" s="179">
        <v>21.914999999999999</v>
      </c>
      <c r="I292" s="180"/>
      <c r="J292" s="181">
        <f>ROUND(I292*H292,2)</f>
        <v>0</v>
      </c>
      <c r="K292" s="177" t="s">
        <v>136</v>
      </c>
      <c r="L292" s="41"/>
      <c r="M292" s="182" t="s">
        <v>19</v>
      </c>
      <c r="N292" s="183" t="s">
        <v>45</v>
      </c>
      <c r="O292" s="66"/>
      <c r="P292" s="184">
        <f>O292*H292</f>
        <v>0</v>
      </c>
      <c r="Q292" s="184">
        <v>2.0000000000000002E-5</v>
      </c>
      <c r="R292" s="184">
        <f>Q292*H292</f>
        <v>4.3830000000000003E-4</v>
      </c>
      <c r="S292" s="184">
        <v>0</v>
      </c>
      <c r="T292" s="185">
        <f>S292*H292</f>
        <v>0</v>
      </c>
      <c r="U292" s="36"/>
      <c r="V292" s="36"/>
      <c r="W292" s="36"/>
      <c r="X292" s="36"/>
      <c r="Y292" s="36"/>
      <c r="Z292" s="36"/>
      <c r="AA292" s="36"/>
      <c r="AB292" s="36"/>
      <c r="AC292" s="36"/>
      <c r="AD292" s="36"/>
      <c r="AE292" s="36"/>
      <c r="AR292" s="186" t="s">
        <v>137</v>
      </c>
      <c r="AT292" s="186" t="s">
        <v>132</v>
      </c>
      <c r="AU292" s="186" t="s">
        <v>84</v>
      </c>
      <c r="AY292" s="19" t="s">
        <v>130</v>
      </c>
      <c r="BE292" s="187">
        <f>IF(N292="základní",J292,0)</f>
        <v>0</v>
      </c>
      <c r="BF292" s="187">
        <f>IF(N292="snížená",J292,0)</f>
        <v>0</v>
      </c>
      <c r="BG292" s="187">
        <f>IF(N292="zákl. přenesená",J292,0)</f>
        <v>0</v>
      </c>
      <c r="BH292" s="187">
        <f>IF(N292="sníž. přenesená",J292,0)</f>
        <v>0</v>
      </c>
      <c r="BI292" s="187">
        <f>IF(N292="nulová",J292,0)</f>
        <v>0</v>
      </c>
      <c r="BJ292" s="19" t="s">
        <v>82</v>
      </c>
      <c r="BK292" s="187">
        <f>ROUND(I292*H292,2)</f>
        <v>0</v>
      </c>
      <c r="BL292" s="19" t="s">
        <v>137</v>
      </c>
      <c r="BM292" s="186" t="s">
        <v>401</v>
      </c>
    </row>
    <row r="293" spans="1:65" s="2" customFormat="1" ht="11.25" x14ac:dyDescent="0.2">
      <c r="A293" s="36"/>
      <c r="B293" s="37"/>
      <c r="C293" s="38"/>
      <c r="D293" s="188" t="s">
        <v>138</v>
      </c>
      <c r="E293" s="38"/>
      <c r="F293" s="189" t="s">
        <v>402</v>
      </c>
      <c r="G293" s="38"/>
      <c r="H293" s="38"/>
      <c r="I293" s="190"/>
      <c r="J293" s="38"/>
      <c r="K293" s="38"/>
      <c r="L293" s="41"/>
      <c r="M293" s="191"/>
      <c r="N293" s="192"/>
      <c r="O293" s="66"/>
      <c r="P293" s="66"/>
      <c r="Q293" s="66"/>
      <c r="R293" s="66"/>
      <c r="S293" s="66"/>
      <c r="T293" s="67"/>
      <c r="U293" s="36"/>
      <c r="V293" s="36"/>
      <c r="W293" s="36"/>
      <c r="X293" s="36"/>
      <c r="Y293" s="36"/>
      <c r="Z293" s="36"/>
      <c r="AA293" s="36"/>
      <c r="AB293" s="36"/>
      <c r="AC293" s="36"/>
      <c r="AD293" s="36"/>
      <c r="AE293" s="36"/>
      <c r="AT293" s="19" t="s">
        <v>138</v>
      </c>
      <c r="AU293" s="19" t="s">
        <v>84</v>
      </c>
    </row>
    <row r="294" spans="1:65" s="2" customFormat="1" ht="16.5" customHeight="1" x14ac:dyDescent="0.2">
      <c r="A294" s="36"/>
      <c r="B294" s="37"/>
      <c r="C294" s="175" t="s">
        <v>312</v>
      </c>
      <c r="D294" s="175" t="s">
        <v>132</v>
      </c>
      <c r="E294" s="176" t="s">
        <v>403</v>
      </c>
      <c r="F294" s="177" t="s">
        <v>404</v>
      </c>
      <c r="G294" s="178" t="s">
        <v>135</v>
      </c>
      <c r="H294" s="179">
        <v>0.19400000000000001</v>
      </c>
      <c r="I294" s="180"/>
      <c r="J294" s="181">
        <f>ROUND(I294*H294,2)</f>
        <v>0</v>
      </c>
      <c r="K294" s="177" t="s">
        <v>136</v>
      </c>
      <c r="L294" s="41"/>
      <c r="M294" s="182" t="s">
        <v>19</v>
      </c>
      <c r="N294" s="183" t="s">
        <v>45</v>
      </c>
      <c r="O294" s="66"/>
      <c r="P294" s="184">
        <f>O294*H294</f>
        <v>0</v>
      </c>
      <c r="Q294" s="184">
        <v>1.8400000000000001E-3</v>
      </c>
      <c r="R294" s="184">
        <f>Q294*H294</f>
        <v>3.5696000000000002E-4</v>
      </c>
      <c r="S294" s="184">
        <v>0</v>
      </c>
      <c r="T294" s="185">
        <f>S294*H294</f>
        <v>0</v>
      </c>
      <c r="U294" s="36"/>
      <c r="V294" s="36"/>
      <c r="W294" s="36"/>
      <c r="X294" s="36"/>
      <c r="Y294" s="36"/>
      <c r="Z294" s="36"/>
      <c r="AA294" s="36"/>
      <c r="AB294" s="36"/>
      <c r="AC294" s="36"/>
      <c r="AD294" s="36"/>
      <c r="AE294" s="36"/>
      <c r="AR294" s="186" t="s">
        <v>137</v>
      </c>
      <c r="AT294" s="186" t="s">
        <v>132</v>
      </c>
      <c r="AU294" s="186" t="s">
        <v>84</v>
      </c>
      <c r="AY294" s="19" t="s">
        <v>130</v>
      </c>
      <c r="BE294" s="187">
        <f>IF(N294="základní",J294,0)</f>
        <v>0</v>
      </c>
      <c r="BF294" s="187">
        <f>IF(N294="snížená",J294,0)</f>
        <v>0</v>
      </c>
      <c r="BG294" s="187">
        <f>IF(N294="zákl. přenesená",J294,0)</f>
        <v>0</v>
      </c>
      <c r="BH294" s="187">
        <f>IF(N294="sníž. přenesená",J294,0)</f>
        <v>0</v>
      </c>
      <c r="BI294" s="187">
        <f>IF(N294="nulová",J294,0)</f>
        <v>0</v>
      </c>
      <c r="BJ294" s="19" t="s">
        <v>82</v>
      </c>
      <c r="BK294" s="187">
        <f>ROUND(I294*H294,2)</f>
        <v>0</v>
      </c>
      <c r="BL294" s="19" t="s">
        <v>137</v>
      </c>
      <c r="BM294" s="186" t="s">
        <v>405</v>
      </c>
    </row>
    <row r="295" spans="1:65" s="2" customFormat="1" ht="11.25" x14ac:dyDescent="0.2">
      <c r="A295" s="36"/>
      <c r="B295" s="37"/>
      <c r="C295" s="38"/>
      <c r="D295" s="188" t="s">
        <v>138</v>
      </c>
      <c r="E295" s="38"/>
      <c r="F295" s="189" t="s">
        <v>406</v>
      </c>
      <c r="G295" s="38"/>
      <c r="H295" s="38"/>
      <c r="I295" s="190"/>
      <c r="J295" s="38"/>
      <c r="K295" s="38"/>
      <c r="L295" s="41"/>
      <c r="M295" s="191"/>
      <c r="N295" s="192"/>
      <c r="O295" s="66"/>
      <c r="P295" s="66"/>
      <c r="Q295" s="66"/>
      <c r="R295" s="66"/>
      <c r="S295" s="66"/>
      <c r="T295" s="67"/>
      <c r="U295" s="36"/>
      <c r="V295" s="36"/>
      <c r="W295" s="36"/>
      <c r="X295" s="36"/>
      <c r="Y295" s="36"/>
      <c r="Z295" s="36"/>
      <c r="AA295" s="36"/>
      <c r="AB295" s="36"/>
      <c r="AC295" s="36"/>
      <c r="AD295" s="36"/>
      <c r="AE295" s="36"/>
      <c r="AT295" s="19" t="s">
        <v>138</v>
      </c>
      <c r="AU295" s="19" t="s">
        <v>84</v>
      </c>
    </row>
    <row r="296" spans="1:65" s="14" customFormat="1" ht="11.25" x14ac:dyDescent="0.2">
      <c r="B296" s="204"/>
      <c r="C296" s="205"/>
      <c r="D296" s="195" t="s">
        <v>140</v>
      </c>
      <c r="E296" s="206" t="s">
        <v>19</v>
      </c>
      <c r="F296" s="207" t="s">
        <v>407</v>
      </c>
      <c r="G296" s="205"/>
      <c r="H296" s="208">
        <v>0.19400000000000001</v>
      </c>
      <c r="I296" s="209"/>
      <c r="J296" s="205"/>
      <c r="K296" s="205"/>
      <c r="L296" s="210"/>
      <c r="M296" s="211"/>
      <c r="N296" s="212"/>
      <c r="O296" s="212"/>
      <c r="P296" s="212"/>
      <c r="Q296" s="212"/>
      <c r="R296" s="212"/>
      <c r="S296" s="212"/>
      <c r="T296" s="213"/>
      <c r="AT296" s="214" t="s">
        <v>140</v>
      </c>
      <c r="AU296" s="214" t="s">
        <v>84</v>
      </c>
      <c r="AV296" s="14" t="s">
        <v>84</v>
      </c>
      <c r="AW296" s="14" t="s">
        <v>35</v>
      </c>
      <c r="AX296" s="14" t="s">
        <v>82</v>
      </c>
      <c r="AY296" s="214" t="s">
        <v>130</v>
      </c>
    </row>
    <row r="297" spans="1:65" s="2" customFormat="1" ht="16.5" customHeight="1" x14ac:dyDescent="0.2">
      <c r="A297" s="36"/>
      <c r="B297" s="37"/>
      <c r="C297" s="175" t="s">
        <v>408</v>
      </c>
      <c r="D297" s="175" t="s">
        <v>132</v>
      </c>
      <c r="E297" s="176" t="s">
        <v>409</v>
      </c>
      <c r="F297" s="177" t="s">
        <v>410</v>
      </c>
      <c r="G297" s="178" t="s">
        <v>207</v>
      </c>
      <c r="H297" s="179">
        <v>2.92</v>
      </c>
      <c r="I297" s="180"/>
      <c r="J297" s="181">
        <f>ROUND(I297*H297,2)</f>
        <v>0</v>
      </c>
      <c r="K297" s="177" t="s">
        <v>136</v>
      </c>
      <c r="L297" s="41"/>
      <c r="M297" s="182" t="s">
        <v>19</v>
      </c>
      <c r="N297" s="183" t="s">
        <v>45</v>
      </c>
      <c r="O297" s="66"/>
      <c r="P297" s="184">
        <f>O297*H297</f>
        <v>0</v>
      </c>
      <c r="Q297" s="184">
        <v>2.5021499999999999</v>
      </c>
      <c r="R297" s="184">
        <f>Q297*H297</f>
        <v>7.3062779999999998</v>
      </c>
      <c r="S297" s="184">
        <v>0</v>
      </c>
      <c r="T297" s="185">
        <f>S297*H297</f>
        <v>0</v>
      </c>
      <c r="U297" s="36"/>
      <c r="V297" s="36"/>
      <c r="W297" s="36"/>
      <c r="X297" s="36"/>
      <c r="Y297" s="36"/>
      <c r="Z297" s="36"/>
      <c r="AA297" s="36"/>
      <c r="AB297" s="36"/>
      <c r="AC297" s="36"/>
      <c r="AD297" s="36"/>
      <c r="AE297" s="36"/>
      <c r="AR297" s="186" t="s">
        <v>137</v>
      </c>
      <c r="AT297" s="186" t="s">
        <v>132</v>
      </c>
      <c r="AU297" s="186" t="s">
        <v>84</v>
      </c>
      <c r="AY297" s="19" t="s">
        <v>130</v>
      </c>
      <c r="BE297" s="187">
        <f>IF(N297="základní",J297,0)</f>
        <v>0</v>
      </c>
      <c r="BF297" s="187">
        <f>IF(N297="snížená",J297,0)</f>
        <v>0</v>
      </c>
      <c r="BG297" s="187">
        <f>IF(N297="zákl. přenesená",J297,0)</f>
        <v>0</v>
      </c>
      <c r="BH297" s="187">
        <f>IF(N297="sníž. přenesená",J297,0)</f>
        <v>0</v>
      </c>
      <c r="BI297" s="187">
        <f>IF(N297="nulová",J297,0)</f>
        <v>0</v>
      </c>
      <c r="BJ297" s="19" t="s">
        <v>82</v>
      </c>
      <c r="BK297" s="187">
        <f>ROUND(I297*H297,2)</f>
        <v>0</v>
      </c>
      <c r="BL297" s="19" t="s">
        <v>137</v>
      </c>
      <c r="BM297" s="186" t="s">
        <v>411</v>
      </c>
    </row>
    <row r="298" spans="1:65" s="2" customFormat="1" ht="11.25" x14ac:dyDescent="0.2">
      <c r="A298" s="36"/>
      <c r="B298" s="37"/>
      <c r="C298" s="38"/>
      <c r="D298" s="188" t="s">
        <v>138</v>
      </c>
      <c r="E298" s="38"/>
      <c r="F298" s="189" t="s">
        <v>412</v>
      </c>
      <c r="G298" s="38"/>
      <c r="H298" s="38"/>
      <c r="I298" s="190"/>
      <c r="J298" s="38"/>
      <c r="K298" s="38"/>
      <c r="L298" s="41"/>
      <c r="M298" s="191"/>
      <c r="N298" s="192"/>
      <c r="O298" s="66"/>
      <c r="P298" s="66"/>
      <c r="Q298" s="66"/>
      <c r="R298" s="66"/>
      <c r="S298" s="66"/>
      <c r="T298" s="67"/>
      <c r="U298" s="36"/>
      <c r="V298" s="36"/>
      <c r="W298" s="36"/>
      <c r="X298" s="36"/>
      <c r="Y298" s="36"/>
      <c r="Z298" s="36"/>
      <c r="AA298" s="36"/>
      <c r="AB298" s="36"/>
      <c r="AC298" s="36"/>
      <c r="AD298" s="36"/>
      <c r="AE298" s="36"/>
      <c r="AT298" s="19" t="s">
        <v>138</v>
      </c>
      <c r="AU298" s="19" t="s">
        <v>84</v>
      </c>
    </row>
    <row r="299" spans="1:65" s="14" customFormat="1" ht="11.25" x14ac:dyDescent="0.2">
      <c r="B299" s="204"/>
      <c r="C299" s="205"/>
      <c r="D299" s="195" t="s">
        <v>140</v>
      </c>
      <c r="E299" s="206" t="s">
        <v>19</v>
      </c>
      <c r="F299" s="207" t="s">
        <v>413</v>
      </c>
      <c r="G299" s="205"/>
      <c r="H299" s="208">
        <v>1.46</v>
      </c>
      <c r="I299" s="209"/>
      <c r="J299" s="205"/>
      <c r="K299" s="205"/>
      <c r="L299" s="210"/>
      <c r="M299" s="211"/>
      <c r="N299" s="212"/>
      <c r="O299" s="212"/>
      <c r="P299" s="212"/>
      <c r="Q299" s="212"/>
      <c r="R299" s="212"/>
      <c r="S299" s="212"/>
      <c r="T299" s="213"/>
      <c r="AT299" s="214" t="s">
        <v>140</v>
      </c>
      <c r="AU299" s="214" t="s">
        <v>84</v>
      </c>
      <c r="AV299" s="14" t="s">
        <v>84</v>
      </c>
      <c r="AW299" s="14" t="s">
        <v>35</v>
      </c>
      <c r="AX299" s="14" t="s">
        <v>74</v>
      </c>
      <c r="AY299" s="214" t="s">
        <v>130</v>
      </c>
    </row>
    <row r="300" spans="1:65" s="14" customFormat="1" ht="11.25" x14ac:dyDescent="0.2">
      <c r="B300" s="204"/>
      <c r="C300" s="205"/>
      <c r="D300" s="195" t="s">
        <v>140</v>
      </c>
      <c r="E300" s="206" t="s">
        <v>19</v>
      </c>
      <c r="F300" s="207" t="s">
        <v>414</v>
      </c>
      <c r="G300" s="205"/>
      <c r="H300" s="208">
        <v>1.46</v>
      </c>
      <c r="I300" s="209"/>
      <c r="J300" s="205"/>
      <c r="K300" s="205"/>
      <c r="L300" s="210"/>
      <c r="M300" s="211"/>
      <c r="N300" s="212"/>
      <c r="O300" s="212"/>
      <c r="P300" s="212"/>
      <c r="Q300" s="212"/>
      <c r="R300" s="212"/>
      <c r="S300" s="212"/>
      <c r="T300" s="213"/>
      <c r="AT300" s="214" t="s">
        <v>140</v>
      </c>
      <c r="AU300" s="214" t="s">
        <v>84</v>
      </c>
      <c r="AV300" s="14" t="s">
        <v>84</v>
      </c>
      <c r="AW300" s="14" t="s">
        <v>35</v>
      </c>
      <c r="AX300" s="14" t="s">
        <v>74</v>
      </c>
      <c r="AY300" s="214" t="s">
        <v>130</v>
      </c>
    </row>
    <row r="301" spans="1:65" s="15" customFormat="1" ht="11.25" x14ac:dyDescent="0.2">
      <c r="B301" s="215"/>
      <c r="C301" s="216"/>
      <c r="D301" s="195" t="s">
        <v>140</v>
      </c>
      <c r="E301" s="217" t="s">
        <v>19</v>
      </c>
      <c r="F301" s="218" t="s">
        <v>143</v>
      </c>
      <c r="G301" s="216"/>
      <c r="H301" s="219">
        <v>2.92</v>
      </c>
      <c r="I301" s="220"/>
      <c r="J301" s="216"/>
      <c r="K301" s="216"/>
      <c r="L301" s="221"/>
      <c r="M301" s="222"/>
      <c r="N301" s="223"/>
      <c r="O301" s="223"/>
      <c r="P301" s="223"/>
      <c r="Q301" s="223"/>
      <c r="R301" s="223"/>
      <c r="S301" s="223"/>
      <c r="T301" s="224"/>
      <c r="AT301" s="225" t="s">
        <v>140</v>
      </c>
      <c r="AU301" s="225" t="s">
        <v>84</v>
      </c>
      <c r="AV301" s="15" t="s">
        <v>137</v>
      </c>
      <c r="AW301" s="15" t="s">
        <v>35</v>
      </c>
      <c r="AX301" s="15" t="s">
        <v>82</v>
      </c>
      <c r="AY301" s="225" t="s">
        <v>130</v>
      </c>
    </row>
    <row r="302" spans="1:65" s="2" customFormat="1" ht="16.5" customHeight="1" x14ac:dyDescent="0.2">
      <c r="A302" s="36"/>
      <c r="B302" s="37"/>
      <c r="C302" s="226" t="s">
        <v>318</v>
      </c>
      <c r="D302" s="226" t="s">
        <v>180</v>
      </c>
      <c r="E302" s="227" t="s">
        <v>415</v>
      </c>
      <c r="F302" s="228" t="s">
        <v>416</v>
      </c>
      <c r="G302" s="229" t="s">
        <v>175</v>
      </c>
      <c r="H302" s="230">
        <v>172.56800000000001</v>
      </c>
      <c r="I302" s="231"/>
      <c r="J302" s="232">
        <f>ROUND(I302*H302,2)</f>
        <v>0</v>
      </c>
      <c r="K302" s="228" t="s">
        <v>19</v>
      </c>
      <c r="L302" s="233"/>
      <c r="M302" s="234" t="s">
        <v>19</v>
      </c>
      <c r="N302" s="235" t="s">
        <v>45</v>
      </c>
      <c r="O302" s="66"/>
      <c r="P302" s="184">
        <f>O302*H302</f>
        <v>0</v>
      </c>
      <c r="Q302" s="184">
        <v>1.4999999999999999E-4</v>
      </c>
      <c r="R302" s="184">
        <f>Q302*H302</f>
        <v>2.5885200000000001E-2</v>
      </c>
      <c r="S302" s="184">
        <v>0</v>
      </c>
      <c r="T302" s="185">
        <f>S302*H302</f>
        <v>0</v>
      </c>
      <c r="U302" s="36"/>
      <c r="V302" s="36"/>
      <c r="W302" s="36"/>
      <c r="X302" s="36"/>
      <c r="Y302" s="36"/>
      <c r="Z302" s="36"/>
      <c r="AA302" s="36"/>
      <c r="AB302" s="36"/>
      <c r="AC302" s="36"/>
      <c r="AD302" s="36"/>
      <c r="AE302" s="36"/>
      <c r="AR302" s="186" t="s">
        <v>179</v>
      </c>
      <c r="AT302" s="186" t="s">
        <v>180</v>
      </c>
      <c r="AU302" s="186" t="s">
        <v>84</v>
      </c>
      <c r="AY302" s="19" t="s">
        <v>130</v>
      </c>
      <c r="BE302" s="187">
        <f>IF(N302="základní",J302,0)</f>
        <v>0</v>
      </c>
      <c r="BF302" s="187">
        <f>IF(N302="snížená",J302,0)</f>
        <v>0</v>
      </c>
      <c r="BG302" s="187">
        <f>IF(N302="zákl. přenesená",J302,0)</f>
        <v>0</v>
      </c>
      <c r="BH302" s="187">
        <f>IF(N302="sníž. přenesená",J302,0)</f>
        <v>0</v>
      </c>
      <c r="BI302" s="187">
        <f>IF(N302="nulová",J302,0)</f>
        <v>0</v>
      </c>
      <c r="BJ302" s="19" t="s">
        <v>82</v>
      </c>
      <c r="BK302" s="187">
        <f>ROUND(I302*H302,2)</f>
        <v>0</v>
      </c>
      <c r="BL302" s="19" t="s">
        <v>137</v>
      </c>
      <c r="BM302" s="186" t="s">
        <v>417</v>
      </c>
    </row>
    <row r="303" spans="1:65" s="14" customFormat="1" ht="11.25" x14ac:dyDescent="0.2">
      <c r="B303" s="204"/>
      <c r="C303" s="205"/>
      <c r="D303" s="195" t="s">
        <v>140</v>
      </c>
      <c r="E303" s="206" t="s">
        <v>19</v>
      </c>
      <c r="F303" s="207" t="s">
        <v>418</v>
      </c>
      <c r="G303" s="205"/>
      <c r="H303" s="208">
        <v>34.304000000000002</v>
      </c>
      <c r="I303" s="209"/>
      <c r="J303" s="205"/>
      <c r="K303" s="205"/>
      <c r="L303" s="210"/>
      <c r="M303" s="211"/>
      <c r="N303" s="212"/>
      <c r="O303" s="212"/>
      <c r="P303" s="212"/>
      <c r="Q303" s="212"/>
      <c r="R303" s="212"/>
      <c r="S303" s="212"/>
      <c r="T303" s="213"/>
      <c r="AT303" s="214" t="s">
        <v>140</v>
      </c>
      <c r="AU303" s="214" t="s">
        <v>84</v>
      </c>
      <c r="AV303" s="14" t="s">
        <v>84</v>
      </c>
      <c r="AW303" s="14" t="s">
        <v>35</v>
      </c>
      <c r="AX303" s="14" t="s">
        <v>74</v>
      </c>
      <c r="AY303" s="214" t="s">
        <v>130</v>
      </c>
    </row>
    <row r="304" spans="1:65" s="14" customFormat="1" ht="11.25" x14ac:dyDescent="0.2">
      <c r="B304" s="204"/>
      <c r="C304" s="205"/>
      <c r="D304" s="195" t="s">
        <v>140</v>
      </c>
      <c r="E304" s="206" t="s">
        <v>19</v>
      </c>
      <c r="F304" s="207" t="s">
        <v>419</v>
      </c>
      <c r="G304" s="205"/>
      <c r="H304" s="208">
        <v>138.26400000000001</v>
      </c>
      <c r="I304" s="209"/>
      <c r="J304" s="205"/>
      <c r="K304" s="205"/>
      <c r="L304" s="210"/>
      <c r="M304" s="211"/>
      <c r="N304" s="212"/>
      <c r="O304" s="212"/>
      <c r="P304" s="212"/>
      <c r="Q304" s="212"/>
      <c r="R304" s="212"/>
      <c r="S304" s="212"/>
      <c r="T304" s="213"/>
      <c r="AT304" s="214" t="s">
        <v>140</v>
      </c>
      <c r="AU304" s="214" t="s">
        <v>84</v>
      </c>
      <c r="AV304" s="14" t="s">
        <v>84</v>
      </c>
      <c r="AW304" s="14" t="s">
        <v>35</v>
      </c>
      <c r="AX304" s="14" t="s">
        <v>74</v>
      </c>
      <c r="AY304" s="214" t="s">
        <v>130</v>
      </c>
    </row>
    <row r="305" spans="1:65" s="15" customFormat="1" ht="11.25" x14ac:dyDescent="0.2">
      <c r="B305" s="215"/>
      <c r="C305" s="216"/>
      <c r="D305" s="195" t="s">
        <v>140</v>
      </c>
      <c r="E305" s="217" t="s">
        <v>19</v>
      </c>
      <c r="F305" s="218" t="s">
        <v>143</v>
      </c>
      <c r="G305" s="216"/>
      <c r="H305" s="219">
        <v>172.56800000000001</v>
      </c>
      <c r="I305" s="220"/>
      <c r="J305" s="216"/>
      <c r="K305" s="216"/>
      <c r="L305" s="221"/>
      <c r="M305" s="222"/>
      <c r="N305" s="223"/>
      <c r="O305" s="223"/>
      <c r="P305" s="223"/>
      <c r="Q305" s="223"/>
      <c r="R305" s="223"/>
      <c r="S305" s="223"/>
      <c r="T305" s="224"/>
      <c r="AT305" s="225" t="s">
        <v>140</v>
      </c>
      <c r="AU305" s="225" t="s">
        <v>84</v>
      </c>
      <c r="AV305" s="15" t="s">
        <v>137</v>
      </c>
      <c r="AW305" s="15" t="s">
        <v>35</v>
      </c>
      <c r="AX305" s="15" t="s">
        <v>82</v>
      </c>
      <c r="AY305" s="225" t="s">
        <v>130</v>
      </c>
    </row>
    <row r="306" spans="1:65" s="2" customFormat="1" ht="16.5" customHeight="1" x14ac:dyDescent="0.2">
      <c r="A306" s="36"/>
      <c r="B306" s="37"/>
      <c r="C306" s="175" t="s">
        <v>420</v>
      </c>
      <c r="D306" s="175" t="s">
        <v>132</v>
      </c>
      <c r="E306" s="176" t="s">
        <v>421</v>
      </c>
      <c r="F306" s="177" t="s">
        <v>422</v>
      </c>
      <c r="G306" s="178" t="s">
        <v>265</v>
      </c>
      <c r="H306" s="179">
        <v>0.438</v>
      </c>
      <c r="I306" s="180"/>
      <c r="J306" s="181">
        <f>ROUND(I306*H306,2)</f>
        <v>0</v>
      </c>
      <c r="K306" s="177" t="s">
        <v>136</v>
      </c>
      <c r="L306" s="41"/>
      <c r="M306" s="182" t="s">
        <v>19</v>
      </c>
      <c r="N306" s="183" t="s">
        <v>45</v>
      </c>
      <c r="O306" s="66"/>
      <c r="P306" s="184">
        <f>O306*H306</f>
        <v>0</v>
      </c>
      <c r="Q306" s="184">
        <v>1.04877</v>
      </c>
      <c r="R306" s="184">
        <f>Q306*H306</f>
        <v>0.45936125999999999</v>
      </c>
      <c r="S306" s="184">
        <v>0</v>
      </c>
      <c r="T306" s="185">
        <f>S306*H306</f>
        <v>0</v>
      </c>
      <c r="U306" s="36"/>
      <c r="V306" s="36"/>
      <c r="W306" s="36"/>
      <c r="X306" s="36"/>
      <c r="Y306" s="36"/>
      <c r="Z306" s="36"/>
      <c r="AA306" s="36"/>
      <c r="AB306" s="36"/>
      <c r="AC306" s="36"/>
      <c r="AD306" s="36"/>
      <c r="AE306" s="36"/>
      <c r="AR306" s="186" t="s">
        <v>137</v>
      </c>
      <c r="AT306" s="186" t="s">
        <v>132</v>
      </c>
      <c r="AU306" s="186" t="s">
        <v>84</v>
      </c>
      <c r="AY306" s="19" t="s">
        <v>130</v>
      </c>
      <c r="BE306" s="187">
        <f>IF(N306="základní",J306,0)</f>
        <v>0</v>
      </c>
      <c r="BF306" s="187">
        <f>IF(N306="snížená",J306,0)</f>
        <v>0</v>
      </c>
      <c r="BG306" s="187">
        <f>IF(N306="zákl. přenesená",J306,0)</f>
        <v>0</v>
      </c>
      <c r="BH306" s="187">
        <f>IF(N306="sníž. přenesená",J306,0)</f>
        <v>0</v>
      </c>
      <c r="BI306" s="187">
        <f>IF(N306="nulová",J306,0)</f>
        <v>0</v>
      </c>
      <c r="BJ306" s="19" t="s">
        <v>82</v>
      </c>
      <c r="BK306" s="187">
        <f>ROUND(I306*H306,2)</f>
        <v>0</v>
      </c>
      <c r="BL306" s="19" t="s">
        <v>137</v>
      </c>
      <c r="BM306" s="186" t="s">
        <v>423</v>
      </c>
    </row>
    <row r="307" spans="1:65" s="2" customFormat="1" ht="11.25" x14ac:dyDescent="0.2">
      <c r="A307" s="36"/>
      <c r="B307" s="37"/>
      <c r="C307" s="38"/>
      <c r="D307" s="188" t="s">
        <v>138</v>
      </c>
      <c r="E307" s="38"/>
      <c r="F307" s="189" t="s">
        <v>424</v>
      </c>
      <c r="G307" s="38"/>
      <c r="H307" s="38"/>
      <c r="I307" s="190"/>
      <c r="J307" s="38"/>
      <c r="K307" s="38"/>
      <c r="L307" s="41"/>
      <c r="M307" s="191"/>
      <c r="N307" s="192"/>
      <c r="O307" s="66"/>
      <c r="P307" s="66"/>
      <c r="Q307" s="66"/>
      <c r="R307" s="66"/>
      <c r="S307" s="66"/>
      <c r="T307" s="67"/>
      <c r="U307" s="36"/>
      <c r="V307" s="36"/>
      <c r="W307" s="36"/>
      <c r="X307" s="36"/>
      <c r="Y307" s="36"/>
      <c r="Z307" s="36"/>
      <c r="AA307" s="36"/>
      <c r="AB307" s="36"/>
      <c r="AC307" s="36"/>
      <c r="AD307" s="36"/>
      <c r="AE307" s="36"/>
      <c r="AT307" s="19" t="s">
        <v>138</v>
      </c>
      <c r="AU307" s="19" t="s">
        <v>84</v>
      </c>
    </row>
    <row r="308" spans="1:65" s="14" customFormat="1" ht="11.25" x14ac:dyDescent="0.2">
      <c r="B308" s="204"/>
      <c r="C308" s="205"/>
      <c r="D308" s="195" t="s">
        <v>140</v>
      </c>
      <c r="E308" s="206" t="s">
        <v>19</v>
      </c>
      <c r="F308" s="207" t="s">
        <v>425</v>
      </c>
      <c r="G308" s="205"/>
      <c r="H308" s="208">
        <v>0.438</v>
      </c>
      <c r="I308" s="209"/>
      <c r="J308" s="205"/>
      <c r="K308" s="205"/>
      <c r="L308" s="210"/>
      <c r="M308" s="211"/>
      <c r="N308" s="212"/>
      <c r="O308" s="212"/>
      <c r="P308" s="212"/>
      <c r="Q308" s="212"/>
      <c r="R308" s="212"/>
      <c r="S308" s="212"/>
      <c r="T308" s="213"/>
      <c r="AT308" s="214" t="s">
        <v>140</v>
      </c>
      <c r="AU308" s="214" t="s">
        <v>84</v>
      </c>
      <c r="AV308" s="14" t="s">
        <v>84</v>
      </c>
      <c r="AW308" s="14" t="s">
        <v>35</v>
      </c>
      <c r="AX308" s="14" t="s">
        <v>74</v>
      </c>
      <c r="AY308" s="214" t="s">
        <v>130</v>
      </c>
    </row>
    <row r="309" spans="1:65" s="15" customFormat="1" ht="11.25" x14ac:dyDescent="0.2">
      <c r="B309" s="215"/>
      <c r="C309" s="216"/>
      <c r="D309" s="195" t="s">
        <v>140</v>
      </c>
      <c r="E309" s="217" t="s">
        <v>19</v>
      </c>
      <c r="F309" s="218" t="s">
        <v>143</v>
      </c>
      <c r="G309" s="216"/>
      <c r="H309" s="219">
        <v>0.438</v>
      </c>
      <c r="I309" s="220"/>
      <c r="J309" s="216"/>
      <c r="K309" s="216"/>
      <c r="L309" s="221"/>
      <c r="M309" s="222"/>
      <c r="N309" s="223"/>
      <c r="O309" s="223"/>
      <c r="P309" s="223"/>
      <c r="Q309" s="223"/>
      <c r="R309" s="223"/>
      <c r="S309" s="223"/>
      <c r="T309" s="224"/>
      <c r="AT309" s="225" t="s">
        <v>140</v>
      </c>
      <c r="AU309" s="225" t="s">
        <v>84</v>
      </c>
      <c r="AV309" s="15" t="s">
        <v>137</v>
      </c>
      <c r="AW309" s="15" t="s">
        <v>35</v>
      </c>
      <c r="AX309" s="15" t="s">
        <v>82</v>
      </c>
      <c r="AY309" s="225" t="s">
        <v>130</v>
      </c>
    </row>
    <row r="310" spans="1:65" s="2" customFormat="1" ht="21.75" customHeight="1" x14ac:dyDescent="0.2">
      <c r="A310" s="36"/>
      <c r="B310" s="37"/>
      <c r="C310" s="175" t="s">
        <v>324</v>
      </c>
      <c r="D310" s="175" t="s">
        <v>132</v>
      </c>
      <c r="E310" s="176" t="s">
        <v>426</v>
      </c>
      <c r="F310" s="177" t="s">
        <v>427</v>
      </c>
      <c r="G310" s="178" t="s">
        <v>135</v>
      </c>
      <c r="H310" s="179">
        <v>207.31</v>
      </c>
      <c r="I310" s="180"/>
      <c r="J310" s="181">
        <f>ROUND(I310*H310,2)</f>
        <v>0</v>
      </c>
      <c r="K310" s="177" t="s">
        <v>136</v>
      </c>
      <c r="L310" s="41"/>
      <c r="M310" s="182" t="s">
        <v>19</v>
      </c>
      <c r="N310" s="183" t="s">
        <v>45</v>
      </c>
      <c r="O310" s="66"/>
      <c r="P310" s="184">
        <f>O310*H310</f>
        <v>0</v>
      </c>
      <c r="Q310" s="184">
        <v>1.82E-3</v>
      </c>
      <c r="R310" s="184">
        <f>Q310*H310</f>
        <v>0.37730419999999998</v>
      </c>
      <c r="S310" s="184">
        <v>0</v>
      </c>
      <c r="T310" s="185">
        <f>S310*H310</f>
        <v>0</v>
      </c>
      <c r="U310" s="36"/>
      <c r="V310" s="36"/>
      <c r="W310" s="36"/>
      <c r="X310" s="36"/>
      <c r="Y310" s="36"/>
      <c r="Z310" s="36"/>
      <c r="AA310" s="36"/>
      <c r="AB310" s="36"/>
      <c r="AC310" s="36"/>
      <c r="AD310" s="36"/>
      <c r="AE310" s="36"/>
      <c r="AR310" s="186" t="s">
        <v>137</v>
      </c>
      <c r="AT310" s="186" t="s">
        <v>132</v>
      </c>
      <c r="AU310" s="186" t="s">
        <v>84</v>
      </c>
      <c r="AY310" s="19" t="s">
        <v>130</v>
      </c>
      <c r="BE310" s="187">
        <f>IF(N310="základní",J310,0)</f>
        <v>0</v>
      </c>
      <c r="BF310" s="187">
        <f>IF(N310="snížená",J310,0)</f>
        <v>0</v>
      </c>
      <c r="BG310" s="187">
        <f>IF(N310="zákl. přenesená",J310,0)</f>
        <v>0</v>
      </c>
      <c r="BH310" s="187">
        <f>IF(N310="sníž. přenesená",J310,0)</f>
        <v>0</v>
      </c>
      <c r="BI310" s="187">
        <f>IF(N310="nulová",J310,0)</f>
        <v>0</v>
      </c>
      <c r="BJ310" s="19" t="s">
        <v>82</v>
      </c>
      <c r="BK310" s="187">
        <f>ROUND(I310*H310,2)</f>
        <v>0</v>
      </c>
      <c r="BL310" s="19" t="s">
        <v>137</v>
      </c>
      <c r="BM310" s="186" t="s">
        <v>428</v>
      </c>
    </row>
    <row r="311" spans="1:65" s="2" customFormat="1" ht="11.25" x14ac:dyDescent="0.2">
      <c r="A311" s="36"/>
      <c r="B311" s="37"/>
      <c r="C311" s="38"/>
      <c r="D311" s="188" t="s">
        <v>138</v>
      </c>
      <c r="E311" s="38"/>
      <c r="F311" s="189" t="s">
        <v>429</v>
      </c>
      <c r="G311" s="38"/>
      <c r="H311" s="38"/>
      <c r="I311" s="190"/>
      <c r="J311" s="38"/>
      <c r="K311" s="38"/>
      <c r="L311" s="41"/>
      <c r="M311" s="191"/>
      <c r="N311" s="192"/>
      <c r="O311" s="66"/>
      <c r="P311" s="66"/>
      <c r="Q311" s="66"/>
      <c r="R311" s="66"/>
      <c r="S311" s="66"/>
      <c r="T311" s="67"/>
      <c r="U311" s="36"/>
      <c r="V311" s="36"/>
      <c r="W311" s="36"/>
      <c r="X311" s="36"/>
      <c r="Y311" s="36"/>
      <c r="Z311" s="36"/>
      <c r="AA311" s="36"/>
      <c r="AB311" s="36"/>
      <c r="AC311" s="36"/>
      <c r="AD311" s="36"/>
      <c r="AE311" s="36"/>
      <c r="AT311" s="19" t="s">
        <v>138</v>
      </c>
      <c r="AU311" s="19" t="s">
        <v>84</v>
      </c>
    </row>
    <row r="312" spans="1:65" s="14" customFormat="1" ht="11.25" x14ac:dyDescent="0.2">
      <c r="B312" s="204"/>
      <c r="C312" s="205"/>
      <c r="D312" s="195" t="s">
        <v>140</v>
      </c>
      <c r="E312" s="206" t="s">
        <v>19</v>
      </c>
      <c r="F312" s="207" t="s">
        <v>430</v>
      </c>
      <c r="G312" s="205"/>
      <c r="H312" s="208">
        <v>79.92</v>
      </c>
      <c r="I312" s="209"/>
      <c r="J312" s="205"/>
      <c r="K312" s="205"/>
      <c r="L312" s="210"/>
      <c r="M312" s="211"/>
      <c r="N312" s="212"/>
      <c r="O312" s="212"/>
      <c r="P312" s="212"/>
      <c r="Q312" s="212"/>
      <c r="R312" s="212"/>
      <c r="S312" s="212"/>
      <c r="T312" s="213"/>
      <c r="AT312" s="214" t="s">
        <v>140</v>
      </c>
      <c r="AU312" s="214" t="s">
        <v>84</v>
      </c>
      <c r="AV312" s="14" t="s">
        <v>84</v>
      </c>
      <c r="AW312" s="14" t="s">
        <v>35</v>
      </c>
      <c r="AX312" s="14" t="s">
        <v>74</v>
      </c>
      <c r="AY312" s="214" t="s">
        <v>130</v>
      </c>
    </row>
    <row r="313" spans="1:65" s="14" customFormat="1" ht="11.25" x14ac:dyDescent="0.2">
      <c r="B313" s="204"/>
      <c r="C313" s="205"/>
      <c r="D313" s="195" t="s">
        <v>140</v>
      </c>
      <c r="E313" s="206" t="s">
        <v>19</v>
      </c>
      <c r="F313" s="207" t="s">
        <v>431</v>
      </c>
      <c r="G313" s="205"/>
      <c r="H313" s="208">
        <v>69.263999999999996</v>
      </c>
      <c r="I313" s="209"/>
      <c r="J313" s="205"/>
      <c r="K313" s="205"/>
      <c r="L313" s="210"/>
      <c r="M313" s="211"/>
      <c r="N313" s="212"/>
      <c r="O313" s="212"/>
      <c r="P313" s="212"/>
      <c r="Q313" s="212"/>
      <c r="R313" s="212"/>
      <c r="S313" s="212"/>
      <c r="T313" s="213"/>
      <c r="AT313" s="214" t="s">
        <v>140</v>
      </c>
      <c r="AU313" s="214" t="s">
        <v>84</v>
      </c>
      <c r="AV313" s="14" t="s">
        <v>84</v>
      </c>
      <c r="AW313" s="14" t="s">
        <v>35</v>
      </c>
      <c r="AX313" s="14" t="s">
        <v>74</v>
      </c>
      <c r="AY313" s="214" t="s">
        <v>130</v>
      </c>
    </row>
    <row r="314" spans="1:65" s="14" customFormat="1" ht="11.25" x14ac:dyDescent="0.2">
      <c r="B314" s="204"/>
      <c r="C314" s="205"/>
      <c r="D314" s="195" t="s">
        <v>140</v>
      </c>
      <c r="E314" s="206" t="s">
        <v>19</v>
      </c>
      <c r="F314" s="207" t="s">
        <v>432</v>
      </c>
      <c r="G314" s="205"/>
      <c r="H314" s="208">
        <v>0.36599999999999999</v>
      </c>
      <c r="I314" s="209"/>
      <c r="J314" s="205"/>
      <c r="K314" s="205"/>
      <c r="L314" s="210"/>
      <c r="M314" s="211"/>
      <c r="N314" s="212"/>
      <c r="O314" s="212"/>
      <c r="P314" s="212"/>
      <c r="Q314" s="212"/>
      <c r="R314" s="212"/>
      <c r="S314" s="212"/>
      <c r="T314" s="213"/>
      <c r="AT314" s="214" t="s">
        <v>140</v>
      </c>
      <c r="AU314" s="214" t="s">
        <v>84</v>
      </c>
      <c r="AV314" s="14" t="s">
        <v>84</v>
      </c>
      <c r="AW314" s="14" t="s">
        <v>35</v>
      </c>
      <c r="AX314" s="14" t="s">
        <v>74</v>
      </c>
      <c r="AY314" s="214" t="s">
        <v>130</v>
      </c>
    </row>
    <row r="315" spans="1:65" s="14" customFormat="1" ht="11.25" x14ac:dyDescent="0.2">
      <c r="B315" s="204"/>
      <c r="C315" s="205"/>
      <c r="D315" s="195" t="s">
        <v>140</v>
      </c>
      <c r="E315" s="206" t="s">
        <v>19</v>
      </c>
      <c r="F315" s="207" t="s">
        <v>433</v>
      </c>
      <c r="G315" s="205"/>
      <c r="H315" s="208">
        <v>57.76</v>
      </c>
      <c r="I315" s="209"/>
      <c r="J315" s="205"/>
      <c r="K315" s="205"/>
      <c r="L315" s="210"/>
      <c r="M315" s="211"/>
      <c r="N315" s="212"/>
      <c r="O315" s="212"/>
      <c r="P315" s="212"/>
      <c r="Q315" s="212"/>
      <c r="R315" s="212"/>
      <c r="S315" s="212"/>
      <c r="T315" s="213"/>
      <c r="AT315" s="214" t="s">
        <v>140</v>
      </c>
      <c r="AU315" s="214" t="s">
        <v>84</v>
      </c>
      <c r="AV315" s="14" t="s">
        <v>84</v>
      </c>
      <c r="AW315" s="14" t="s">
        <v>35</v>
      </c>
      <c r="AX315" s="14" t="s">
        <v>74</v>
      </c>
      <c r="AY315" s="214" t="s">
        <v>130</v>
      </c>
    </row>
    <row r="316" spans="1:65" s="15" customFormat="1" ht="11.25" x14ac:dyDescent="0.2">
      <c r="B316" s="215"/>
      <c r="C316" s="216"/>
      <c r="D316" s="195" t="s">
        <v>140</v>
      </c>
      <c r="E316" s="217" t="s">
        <v>19</v>
      </c>
      <c r="F316" s="218" t="s">
        <v>143</v>
      </c>
      <c r="G316" s="216"/>
      <c r="H316" s="219">
        <v>207.31</v>
      </c>
      <c r="I316" s="220"/>
      <c r="J316" s="216"/>
      <c r="K316" s="216"/>
      <c r="L316" s="221"/>
      <c r="M316" s="222"/>
      <c r="N316" s="223"/>
      <c r="O316" s="223"/>
      <c r="P316" s="223"/>
      <c r="Q316" s="223"/>
      <c r="R316" s="223"/>
      <c r="S316" s="223"/>
      <c r="T316" s="224"/>
      <c r="AT316" s="225" t="s">
        <v>140</v>
      </c>
      <c r="AU316" s="225" t="s">
        <v>84</v>
      </c>
      <c r="AV316" s="15" t="s">
        <v>137</v>
      </c>
      <c r="AW316" s="15" t="s">
        <v>35</v>
      </c>
      <c r="AX316" s="15" t="s">
        <v>82</v>
      </c>
      <c r="AY316" s="225" t="s">
        <v>130</v>
      </c>
    </row>
    <row r="317" spans="1:65" s="2" customFormat="1" ht="24.2" customHeight="1" x14ac:dyDescent="0.2">
      <c r="A317" s="36"/>
      <c r="B317" s="37"/>
      <c r="C317" s="175" t="s">
        <v>434</v>
      </c>
      <c r="D317" s="175" t="s">
        <v>132</v>
      </c>
      <c r="E317" s="176" t="s">
        <v>435</v>
      </c>
      <c r="F317" s="177" t="s">
        <v>436</v>
      </c>
      <c r="G317" s="178" t="s">
        <v>175</v>
      </c>
      <c r="H317" s="179">
        <v>24.4</v>
      </c>
      <c r="I317" s="180"/>
      <c r="J317" s="181">
        <f>ROUND(I317*H317,2)</f>
        <v>0</v>
      </c>
      <c r="K317" s="177" t="s">
        <v>136</v>
      </c>
      <c r="L317" s="41"/>
      <c r="M317" s="182" t="s">
        <v>19</v>
      </c>
      <c r="N317" s="183" t="s">
        <v>45</v>
      </c>
      <c r="O317" s="66"/>
      <c r="P317" s="184">
        <f>O317*H317</f>
        <v>0</v>
      </c>
      <c r="Q317" s="184">
        <v>4.8000000000000001E-4</v>
      </c>
      <c r="R317" s="184">
        <f>Q317*H317</f>
        <v>1.1712E-2</v>
      </c>
      <c r="S317" s="184">
        <v>0</v>
      </c>
      <c r="T317" s="185">
        <f>S317*H317</f>
        <v>0</v>
      </c>
      <c r="U317" s="36"/>
      <c r="V317" s="36"/>
      <c r="W317" s="36"/>
      <c r="X317" s="36"/>
      <c r="Y317" s="36"/>
      <c r="Z317" s="36"/>
      <c r="AA317" s="36"/>
      <c r="AB317" s="36"/>
      <c r="AC317" s="36"/>
      <c r="AD317" s="36"/>
      <c r="AE317" s="36"/>
      <c r="AR317" s="186" t="s">
        <v>137</v>
      </c>
      <c r="AT317" s="186" t="s">
        <v>132</v>
      </c>
      <c r="AU317" s="186" t="s">
        <v>84</v>
      </c>
      <c r="AY317" s="19" t="s">
        <v>130</v>
      </c>
      <c r="BE317" s="187">
        <f>IF(N317="základní",J317,0)</f>
        <v>0</v>
      </c>
      <c r="BF317" s="187">
        <f>IF(N317="snížená",J317,0)</f>
        <v>0</v>
      </c>
      <c r="BG317" s="187">
        <f>IF(N317="zákl. přenesená",J317,0)</f>
        <v>0</v>
      </c>
      <c r="BH317" s="187">
        <f>IF(N317="sníž. přenesená",J317,0)</f>
        <v>0</v>
      </c>
      <c r="BI317" s="187">
        <f>IF(N317="nulová",J317,0)</f>
        <v>0</v>
      </c>
      <c r="BJ317" s="19" t="s">
        <v>82</v>
      </c>
      <c r="BK317" s="187">
        <f>ROUND(I317*H317,2)</f>
        <v>0</v>
      </c>
      <c r="BL317" s="19" t="s">
        <v>137</v>
      </c>
      <c r="BM317" s="186" t="s">
        <v>437</v>
      </c>
    </row>
    <row r="318" spans="1:65" s="2" customFormat="1" ht="11.25" x14ac:dyDescent="0.2">
      <c r="A318" s="36"/>
      <c r="B318" s="37"/>
      <c r="C318" s="38"/>
      <c r="D318" s="188" t="s">
        <v>138</v>
      </c>
      <c r="E318" s="38"/>
      <c r="F318" s="189" t="s">
        <v>438</v>
      </c>
      <c r="G318" s="38"/>
      <c r="H318" s="38"/>
      <c r="I318" s="190"/>
      <c r="J318" s="38"/>
      <c r="K318" s="38"/>
      <c r="L318" s="41"/>
      <c r="M318" s="191"/>
      <c r="N318" s="192"/>
      <c r="O318" s="66"/>
      <c r="P318" s="66"/>
      <c r="Q318" s="66"/>
      <c r="R318" s="66"/>
      <c r="S318" s="66"/>
      <c r="T318" s="67"/>
      <c r="U318" s="36"/>
      <c r="V318" s="36"/>
      <c r="W318" s="36"/>
      <c r="X318" s="36"/>
      <c r="Y318" s="36"/>
      <c r="Z318" s="36"/>
      <c r="AA318" s="36"/>
      <c r="AB318" s="36"/>
      <c r="AC318" s="36"/>
      <c r="AD318" s="36"/>
      <c r="AE318" s="36"/>
      <c r="AT318" s="19" t="s">
        <v>138</v>
      </c>
      <c r="AU318" s="19" t="s">
        <v>84</v>
      </c>
    </row>
    <row r="319" spans="1:65" s="14" customFormat="1" ht="11.25" x14ac:dyDescent="0.2">
      <c r="B319" s="204"/>
      <c r="C319" s="205"/>
      <c r="D319" s="195" t="s">
        <v>140</v>
      </c>
      <c r="E319" s="206" t="s">
        <v>19</v>
      </c>
      <c r="F319" s="207" t="s">
        <v>439</v>
      </c>
      <c r="G319" s="205"/>
      <c r="H319" s="208">
        <v>24.4</v>
      </c>
      <c r="I319" s="209"/>
      <c r="J319" s="205"/>
      <c r="K319" s="205"/>
      <c r="L319" s="210"/>
      <c r="M319" s="211"/>
      <c r="N319" s="212"/>
      <c r="O319" s="212"/>
      <c r="P319" s="212"/>
      <c r="Q319" s="212"/>
      <c r="R319" s="212"/>
      <c r="S319" s="212"/>
      <c r="T319" s="213"/>
      <c r="AT319" s="214" t="s">
        <v>140</v>
      </c>
      <c r="AU319" s="214" t="s">
        <v>84</v>
      </c>
      <c r="AV319" s="14" t="s">
        <v>84</v>
      </c>
      <c r="AW319" s="14" t="s">
        <v>35</v>
      </c>
      <c r="AX319" s="14" t="s">
        <v>74</v>
      </c>
      <c r="AY319" s="214" t="s">
        <v>130</v>
      </c>
    </row>
    <row r="320" spans="1:65" s="15" customFormat="1" ht="11.25" x14ac:dyDescent="0.2">
      <c r="B320" s="215"/>
      <c r="C320" s="216"/>
      <c r="D320" s="195" t="s">
        <v>140</v>
      </c>
      <c r="E320" s="217" t="s">
        <v>19</v>
      </c>
      <c r="F320" s="218" t="s">
        <v>143</v>
      </c>
      <c r="G320" s="216"/>
      <c r="H320" s="219">
        <v>24.4</v>
      </c>
      <c r="I320" s="220"/>
      <c r="J320" s="216"/>
      <c r="K320" s="216"/>
      <c r="L320" s="221"/>
      <c r="M320" s="222"/>
      <c r="N320" s="223"/>
      <c r="O320" s="223"/>
      <c r="P320" s="223"/>
      <c r="Q320" s="223"/>
      <c r="R320" s="223"/>
      <c r="S320" s="223"/>
      <c r="T320" s="224"/>
      <c r="AT320" s="225" t="s">
        <v>140</v>
      </c>
      <c r="AU320" s="225" t="s">
        <v>84</v>
      </c>
      <c r="AV320" s="15" t="s">
        <v>137</v>
      </c>
      <c r="AW320" s="15" t="s">
        <v>35</v>
      </c>
      <c r="AX320" s="15" t="s">
        <v>82</v>
      </c>
      <c r="AY320" s="225" t="s">
        <v>130</v>
      </c>
    </row>
    <row r="321" spans="1:65" s="2" customFormat="1" ht="16.5" customHeight="1" x14ac:dyDescent="0.2">
      <c r="A321" s="36"/>
      <c r="B321" s="37"/>
      <c r="C321" s="175" t="s">
        <v>337</v>
      </c>
      <c r="D321" s="175" t="s">
        <v>132</v>
      </c>
      <c r="E321" s="176" t="s">
        <v>440</v>
      </c>
      <c r="F321" s="177" t="s">
        <v>441</v>
      </c>
      <c r="G321" s="178" t="s">
        <v>135</v>
      </c>
      <c r="H321" s="179">
        <v>207.31</v>
      </c>
      <c r="I321" s="180"/>
      <c r="J321" s="181">
        <f>ROUND(I321*H321,2)</f>
        <v>0</v>
      </c>
      <c r="K321" s="177" t="s">
        <v>136</v>
      </c>
      <c r="L321" s="41"/>
      <c r="M321" s="182" t="s">
        <v>19</v>
      </c>
      <c r="N321" s="183" t="s">
        <v>45</v>
      </c>
      <c r="O321" s="66"/>
      <c r="P321" s="184">
        <f>O321*H321</f>
        <v>0</v>
      </c>
      <c r="Q321" s="184">
        <v>4.0000000000000003E-5</v>
      </c>
      <c r="R321" s="184">
        <f>Q321*H321</f>
        <v>8.2924000000000001E-3</v>
      </c>
      <c r="S321" s="184">
        <v>0</v>
      </c>
      <c r="T321" s="185">
        <f>S321*H321</f>
        <v>0</v>
      </c>
      <c r="U321" s="36"/>
      <c r="V321" s="36"/>
      <c r="W321" s="36"/>
      <c r="X321" s="36"/>
      <c r="Y321" s="36"/>
      <c r="Z321" s="36"/>
      <c r="AA321" s="36"/>
      <c r="AB321" s="36"/>
      <c r="AC321" s="36"/>
      <c r="AD321" s="36"/>
      <c r="AE321" s="36"/>
      <c r="AR321" s="186" t="s">
        <v>137</v>
      </c>
      <c r="AT321" s="186" t="s">
        <v>132</v>
      </c>
      <c r="AU321" s="186" t="s">
        <v>84</v>
      </c>
      <c r="AY321" s="19" t="s">
        <v>130</v>
      </c>
      <c r="BE321" s="187">
        <f>IF(N321="základní",J321,0)</f>
        <v>0</v>
      </c>
      <c r="BF321" s="187">
        <f>IF(N321="snížená",J321,0)</f>
        <v>0</v>
      </c>
      <c r="BG321" s="187">
        <f>IF(N321="zákl. přenesená",J321,0)</f>
        <v>0</v>
      </c>
      <c r="BH321" s="187">
        <f>IF(N321="sníž. přenesená",J321,0)</f>
        <v>0</v>
      </c>
      <c r="BI321" s="187">
        <f>IF(N321="nulová",J321,0)</f>
        <v>0</v>
      </c>
      <c r="BJ321" s="19" t="s">
        <v>82</v>
      </c>
      <c r="BK321" s="187">
        <f>ROUND(I321*H321,2)</f>
        <v>0</v>
      </c>
      <c r="BL321" s="19" t="s">
        <v>137</v>
      </c>
      <c r="BM321" s="186" t="s">
        <v>442</v>
      </c>
    </row>
    <row r="322" spans="1:65" s="2" customFormat="1" ht="11.25" x14ac:dyDescent="0.2">
      <c r="A322" s="36"/>
      <c r="B322" s="37"/>
      <c r="C322" s="38"/>
      <c r="D322" s="188" t="s">
        <v>138</v>
      </c>
      <c r="E322" s="38"/>
      <c r="F322" s="189" t="s">
        <v>443</v>
      </c>
      <c r="G322" s="38"/>
      <c r="H322" s="38"/>
      <c r="I322" s="190"/>
      <c r="J322" s="38"/>
      <c r="K322" s="38"/>
      <c r="L322" s="41"/>
      <c r="M322" s="191"/>
      <c r="N322" s="192"/>
      <c r="O322" s="66"/>
      <c r="P322" s="66"/>
      <c r="Q322" s="66"/>
      <c r="R322" s="66"/>
      <c r="S322" s="66"/>
      <c r="T322" s="67"/>
      <c r="U322" s="36"/>
      <c r="V322" s="36"/>
      <c r="W322" s="36"/>
      <c r="X322" s="36"/>
      <c r="Y322" s="36"/>
      <c r="Z322" s="36"/>
      <c r="AA322" s="36"/>
      <c r="AB322" s="36"/>
      <c r="AC322" s="36"/>
      <c r="AD322" s="36"/>
      <c r="AE322" s="36"/>
      <c r="AT322" s="19" t="s">
        <v>138</v>
      </c>
      <c r="AU322" s="19" t="s">
        <v>84</v>
      </c>
    </row>
    <row r="323" spans="1:65" s="2" customFormat="1" ht="24.2" customHeight="1" x14ac:dyDescent="0.2">
      <c r="A323" s="36"/>
      <c r="B323" s="37"/>
      <c r="C323" s="175" t="s">
        <v>444</v>
      </c>
      <c r="D323" s="175" t="s">
        <v>132</v>
      </c>
      <c r="E323" s="176" t="s">
        <v>445</v>
      </c>
      <c r="F323" s="177" t="s">
        <v>446</v>
      </c>
      <c r="G323" s="178" t="s">
        <v>265</v>
      </c>
      <c r="H323" s="179">
        <v>4.5</v>
      </c>
      <c r="I323" s="180"/>
      <c r="J323" s="181">
        <f>ROUND(I323*H323,2)</f>
        <v>0</v>
      </c>
      <c r="K323" s="177" t="s">
        <v>136</v>
      </c>
      <c r="L323" s="41"/>
      <c r="M323" s="182" t="s">
        <v>19</v>
      </c>
      <c r="N323" s="183" t="s">
        <v>45</v>
      </c>
      <c r="O323" s="66"/>
      <c r="P323" s="184">
        <f>O323*H323</f>
        <v>0</v>
      </c>
      <c r="Q323" s="184">
        <v>1.0379400000000001</v>
      </c>
      <c r="R323" s="184">
        <f>Q323*H323</f>
        <v>4.6707300000000007</v>
      </c>
      <c r="S323" s="184">
        <v>0</v>
      </c>
      <c r="T323" s="185">
        <f>S323*H323</f>
        <v>0</v>
      </c>
      <c r="U323" s="36"/>
      <c r="V323" s="36"/>
      <c r="W323" s="36"/>
      <c r="X323" s="36"/>
      <c r="Y323" s="36"/>
      <c r="Z323" s="36"/>
      <c r="AA323" s="36"/>
      <c r="AB323" s="36"/>
      <c r="AC323" s="36"/>
      <c r="AD323" s="36"/>
      <c r="AE323" s="36"/>
      <c r="AR323" s="186" t="s">
        <v>137</v>
      </c>
      <c r="AT323" s="186" t="s">
        <v>132</v>
      </c>
      <c r="AU323" s="186" t="s">
        <v>84</v>
      </c>
      <c r="AY323" s="19" t="s">
        <v>130</v>
      </c>
      <c r="BE323" s="187">
        <f>IF(N323="základní",J323,0)</f>
        <v>0</v>
      </c>
      <c r="BF323" s="187">
        <f>IF(N323="snížená",J323,0)</f>
        <v>0</v>
      </c>
      <c r="BG323" s="187">
        <f>IF(N323="zákl. přenesená",J323,0)</f>
        <v>0</v>
      </c>
      <c r="BH323" s="187">
        <f>IF(N323="sníž. přenesená",J323,0)</f>
        <v>0</v>
      </c>
      <c r="BI323" s="187">
        <f>IF(N323="nulová",J323,0)</f>
        <v>0</v>
      </c>
      <c r="BJ323" s="19" t="s">
        <v>82</v>
      </c>
      <c r="BK323" s="187">
        <f>ROUND(I323*H323,2)</f>
        <v>0</v>
      </c>
      <c r="BL323" s="19" t="s">
        <v>137</v>
      </c>
      <c r="BM323" s="186" t="s">
        <v>447</v>
      </c>
    </row>
    <row r="324" spans="1:65" s="2" customFormat="1" ht="11.25" x14ac:dyDescent="0.2">
      <c r="A324" s="36"/>
      <c r="B324" s="37"/>
      <c r="C324" s="38"/>
      <c r="D324" s="188" t="s">
        <v>138</v>
      </c>
      <c r="E324" s="38"/>
      <c r="F324" s="189" t="s">
        <v>448</v>
      </c>
      <c r="G324" s="38"/>
      <c r="H324" s="38"/>
      <c r="I324" s="190"/>
      <c r="J324" s="38"/>
      <c r="K324" s="38"/>
      <c r="L324" s="41"/>
      <c r="M324" s="191"/>
      <c r="N324" s="192"/>
      <c r="O324" s="66"/>
      <c r="P324" s="66"/>
      <c r="Q324" s="66"/>
      <c r="R324" s="66"/>
      <c r="S324" s="66"/>
      <c r="T324" s="67"/>
      <c r="U324" s="36"/>
      <c r="V324" s="36"/>
      <c r="W324" s="36"/>
      <c r="X324" s="36"/>
      <c r="Y324" s="36"/>
      <c r="Z324" s="36"/>
      <c r="AA324" s="36"/>
      <c r="AB324" s="36"/>
      <c r="AC324" s="36"/>
      <c r="AD324" s="36"/>
      <c r="AE324" s="36"/>
      <c r="AT324" s="19" t="s">
        <v>138</v>
      </c>
      <c r="AU324" s="19" t="s">
        <v>84</v>
      </c>
    </row>
    <row r="325" spans="1:65" s="14" customFormat="1" ht="11.25" x14ac:dyDescent="0.2">
      <c r="B325" s="204"/>
      <c r="C325" s="205"/>
      <c r="D325" s="195" t="s">
        <v>140</v>
      </c>
      <c r="E325" s="206" t="s">
        <v>19</v>
      </c>
      <c r="F325" s="207" t="s">
        <v>449</v>
      </c>
      <c r="G325" s="205"/>
      <c r="H325" s="208">
        <v>4.5</v>
      </c>
      <c r="I325" s="209"/>
      <c r="J325" s="205"/>
      <c r="K325" s="205"/>
      <c r="L325" s="210"/>
      <c r="M325" s="211"/>
      <c r="N325" s="212"/>
      <c r="O325" s="212"/>
      <c r="P325" s="212"/>
      <c r="Q325" s="212"/>
      <c r="R325" s="212"/>
      <c r="S325" s="212"/>
      <c r="T325" s="213"/>
      <c r="AT325" s="214" t="s">
        <v>140</v>
      </c>
      <c r="AU325" s="214" t="s">
        <v>84</v>
      </c>
      <c r="AV325" s="14" t="s">
        <v>84</v>
      </c>
      <c r="AW325" s="14" t="s">
        <v>35</v>
      </c>
      <c r="AX325" s="14" t="s">
        <v>74</v>
      </c>
      <c r="AY325" s="214" t="s">
        <v>130</v>
      </c>
    </row>
    <row r="326" spans="1:65" s="15" customFormat="1" ht="11.25" x14ac:dyDescent="0.2">
      <c r="B326" s="215"/>
      <c r="C326" s="216"/>
      <c r="D326" s="195" t="s">
        <v>140</v>
      </c>
      <c r="E326" s="217" t="s">
        <v>19</v>
      </c>
      <c r="F326" s="218" t="s">
        <v>143</v>
      </c>
      <c r="G326" s="216"/>
      <c r="H326" s="219">
        <v>4.5</v>
      </c>
      <c r="I326" s="220"/>
      <c r="J326" s="216"/>
      <c r="K326" s="216"/>
      <c r="L326" s="221"/>
      <c r="M326" s="222"/>
      <c r="N326" s="223"/>
      <c r="O326" s="223"/>
      <c r="P326" s="223"/>
      <c r="Q326" s="223"/>
      <c r="R326" s="223"/>
      <c r="S326" s="223"/>
      <c r="T326" s="224"/>
      <c r="AT326" s="225" t="s">
        <v>140</v>
      </c>
      <c r="AU326" s="225" t="s">
        <v>84</v>
      </c>
      <c r="AV326" s="15" t="s">
        <v>137</v>
      </c>
      <c r="AW326" s="15" t="s">
        <v>35</v>
      </c>
      <c r="AX326" s="15" t="s">
        <v>82</v>
      </c>
      <c r="AY326" s="225" t="s">
        <v>130</v>
      </c>
    </row>
    <row r="327" spans="1:65" s="2" customFormat="1" ht="24.2" customHeight="1" x14ac:dyDescent="0.2">
      <c r="A327" s="36"/>
      <c r="B327" s="37"/>
      <c r="C327" s="175" t="s">
        <v>348</v>
      </c>
      <c r="D327" s="175" t="s">
        <v>132</v>
      </c>
      <c r="E327" s="176" t="s">
        <v>450</v>
      </c>
      <c r="F327" s="177" t="s">
        <v>451</v>
      </c>
      <c r="G327" s="178" t="s">
        <v>207</v>
      </c>
      <c r="H327" s="179">
        <v>2.92</v>
      </c>
      <c r="I327" s="180"/>
      <c r="J327" s="181">
        <f>ROUND(I327*H327,2)</f>
        <v>0</v>
      </c>
      <c r="K327" s="177" t="s">
        <v>136</v>
      </c>
      <c r="L327" s="41"/>
      <c r="M327" s="182" t="s">
        <v>19</v>
      </c>
      <c r="N327" s="183" t="s">
        <v>45</v>
      </c>
      <c r="O327" s="66"/>
      <c r="P327" s="184">
        <f>O327*H327</f>
        <v>0</v>
      </c>
      <c r="Q327" s="184">
        <v>0</v>
      </c>
      <c r="R327" s="184">
        <f>Q327*H327</f>
        <v>0</v>
      </c>
      <c r="S327" s="184">
        <v>0</v>
      </c>
      <c r="T327" s="185">
        <f>S327*H327</f>
        <v>0</v>
      </c>
      <c r="U327" s="36"/>
      <c r="V327" s="36"/>
      <c r="W327" s="36"/>
      <c r="X327" s="36"/>
      <c r="Y327" s="36"/>
      <c r="Z327" s="36"/>
      <c r="AA327" s="36"/>
      <c r="AB327" s="36"/>
      <c r="AC327" s="36"/>
      <c r="AD327" s="36"/>
      <c r="AE327" s="36"/>
      <c r="AR327" s="186" t="s">
        <v>137</v>
      </c>
      <c r="AT327" s="186" t="s">
        <v>132</v>
      </c>
      <c r="AU327" s="186" t="s">
        <v>84</v>
      </c>
      <c r="AY327" s="19" t="s">
        <v>130</v>
      </c>
      <c r="BE327" s="187">
        <f>IF(N327="základní",J327,0)</f>
        <v>0</v>
      </c>
      <c r="BF327" s="187">
        <f>IF(N327="snížená",J327,0)</f>
        <v>0</v>
      </c>
      <c r="BG327" s="187">
        <f>IF(N327="zákl. přenesená",J327,0)</f>
        <v>0</v>
      </c>
      <c r="BH327" s="187">
        <f>IF(N327="sníž. přenesená",J327,0)</f>
        <v>0</v>
      </c>
      <c r="BI327" s="187">
        <f>IF(N327="nulová",J327,0)</f>
        <v>0</v>
      </c>
      <c r="BJ327" s="19" t="s">
        <v>82</v>
      </c>
      <c r="BK327" s="187">
        <f>ROUND(I327*H327,2)</f>
        <v>0</v>
      </c>
      <c r="BL327" s="19" t="s">
        <v>137</v>
      </c>
      <c r="BM327" s="186" t="s">
        <v>452</v>
      </c>
    </row>
    <row r="328" spans="1:65" s="2" customFormat="1" ht="11.25" x14ac:dyDescent="0.2">
      <c r="A328" s="36"/>
      <c r="B328" s="37"/>
      <c r="C328" s="38"/>
      <c r="D328" s="188" t="s">
        <v>138</v>
      </c>
      <c r="E328" s="38"/>
      <c r="F328" s="189" t="s">
        <v>453</v>
      </c>
      <c r="G328" s="38"/>
      <c r="H328" s="38"/>
      <c r="I328" s="190"/>
      <c r="J328" s="38"/>
      <c r="K328" s="38"/>
      <c r="L328" s="41"/>
      <c r="M328" s="191"/>
      <c r="N328" s="192"/>
      <c r="O328" s="66"/>
      <c r="P328" s="66"/>
      <c r="Q328" s="66"/>
      <c r="R328" s="66"/>
      <c r="S328" s="66"/>
      <c r="T328" s="67"/>
      <c r="U328" s="36"/>
      <c r="V328" s="36"/>
      <c r="W328" s="36"/>
      <c r="X328" s="36"/>
      <c r="Y328" s="36"/>
      <c r="Z328" s="36"/>
      <c r="AA328" s="36"/>
      <c r="AB328" s="36"/>
      <c r="AC328" s="36"/>
      <c r="AD328" s="36"/>
      <c r="AE328" s="36"/>
      <c r="AT328" s="19" t="s">
        <v>138</v>
      </c>
      <c r="AU328" s="19" t="s">
        <v>84</v>
      </c>
    </row>
    <row r="329" spans="1:65" s="2" customFormat="1" ht="24.2" customHeight="1" x14ac:dyDescent="0.2">
      <c r="A329" s="36"/>
      <c r="B329" s="37"/>
      <c r="C329" s="175" t="s">
        <v>454</v>
      </c>
      <c r="D329" s="175" t="s">
        <v>132</v>
      </c>
      <c r="E329" s="176" t="s">
        <v>455</v>
      </c>
      <c r="F329" s="177" t="s">
        <v>456</v>
      </c>
      <c r="G329" s="178" t="s">
        <v>457</v>
      </c>
      <c r="H329" s="179">
        <v>44</v>
      </c>
      <c r="I329" s="180"/>
      <c r="J329" s="181">
        <f>ROUND(I329*H329,2)</f>
        <v>0</v>
      </c>
      <c r="K329" s="177" t="s">
        <v>136</v>
      </c>
      <c r="L329" s="41"/>
      <c r="M329" s="182" t="s">
        <v>19</v>
      </c>
      <c r="N329" s="183" t="s">
        <v>45</v>
      </c>
      <c r="O329" s="66"/>
      <c r="P329" s="184">
        <f>O329*H329</f>
        <v>0</v>
      </c>
      <c r="Q329" s="184">
        <v>5.8900000000000003E-3</v>
      </c>
      <c r="R329" s="184">
        <f>Q329*H329</f>
        <v>0.25916</v>
      </c>
      <c r="S329" s="184">
        <v>0</v>
      </c>
      <c r="T329" s="185">
        <f>S329*H329</f>
        <v>0</v>
      </c>
      <c r="U329" s="36"/>
      <c r="V329" s="36"/>
      <c r="W329" s="36"/>
      <c r="X329" s="36"/>
      <c r="Y329" s="36"/>
      <c r="Z329" s="36"/>
      <c r="AA329" s="36"/>
      <c r="AB329" s="36"/>
      <c r="AC329" s="36"/>
      <c r="AD329" s="36"/>
      <c r="AE329" s="36"/>
      <c r="AR329" s="186" t="s">
        <v>137</v>
      </c>
      <c r="AT329" s="186" t="s">
        <v>132</v>
      </c>
      <c r="AU329" s="186" t="s">
        <v>84</v>
      </c>
      <c r="AY329" s="19" t="s">
        <v>130</v>
      </c>
      <c r="BE329" s="187">
        <f>IF(N329="základní",J329,0)</f>
        <v>0</v>
      </c>
      <c r="BF329" s="187">
        <f>IF(N329="snížená",J329,0)</f>
        <v>0</v>
      </c>
      <c r="BG329" s="187">
        <f>IF(N329="zákl. přenesená",J329,0)</f>
        <v>0</v>
      </c>
      <c r="BH329" s="187">
        <f>IF(N329="sníž. přenesená",J329,0)</f>
        <v>0</v>
      </c>
      <c r="BI329" s="187">
        <f>IF(N329="nulová",J329,0)</f>
        <v>0</v>
      </c>
      <c r="BJ329" s="19" t="s">
        <v>82</v>
      </c>
      <c r="BK329" s="187">
        <f>ROUND(I329*H329,2)</f>
        <v>0</v>
      </c>
      <c r="BL329" s="19" t="s">
        <v>137</v>
      </c>
      <c r="BM329" s="186" t="s">
        <v>458</v>
      </c>
    </row>
    <row r="330" spans="1:65" s="2" customFormat="1" ht="11.25" x14ac:dyDescent="0.2">
      <c r="A330" s="36"/>
      <c r="B330" s="37"/>
      <c r="C330" s="38"/>
      <c r="D330" s="188" t="s">
        <v>138</v>
      </c>
      <c r="E330" s="38"/>
      <c r="F330" s="189" t="s">
        <v>459</v>
      </c>
      <c r="G330" s="38"/>
      <c r="H330" s="38"/>
      <c r="I330" s="190"/>
      <c r="J330" s="38"/>
      <c r="K330" s="38"/>
      <c r="L330" s="41"/>
      <c r="M330" s="191"/>
      <c r="N330" s="192"/>
      <c r="O330" s="66"/>
      <c r="P330" s="66"/>
      <c r="Q330" s="66"/>
      <c r="R330" s="66"/>
      <c r="S330" s="66"/>
      <c r="T330" s="67"/>
      <c r="U330" s="36"/>
      <c r="V330" s="36"/>
      <c r="W330" s="36"/>
      <c r="X330" s="36"/>
      <c r="Y330" s="36"/>
      <c r="Z330" s="36"/>
      <c r="AA330" s="36"/>
      <c r="AB330" s="36"/>
      <c r="AC330" s="36"/>
      <c r="AD330" s="36"/>
      <c r="AE330" s="36"/>
      <c r="AT330" s="19" t="s">
        <v>138</v>
      </c>
      <c r="AU330" s="19" t="s">
        <v>84</v>
      </c>
    </row>
    <row r="331" spans="1:65" s="13" customFormat="1" ht="11.25" x14ac:dyDescent="0.2">
      <c r="B331" s="193"/>
      <c r="C331" s="194"/>
      <c r="D331" s="195" t="s">
        <v>140</v>
      </c>
      <c r="E331" s="196" t="s">
        <v>19</v>
      </c>
      <c r="F331" s="197" t="s">
        <v>460</v>
      </c>
      <c r="G331" s="194"/>
      <c r="H331" s="196" t="s">
        <v>19</v>
      </c>
      <c r="I331" s="198"/>
      <c r="J331" s="194"/>
      <c r="K331" s="194"/>
      <c r="L331" s="199"/>
      <c r="M331" s="200"/>
      <c r="N331" s="201"/>
      <c r="O331" s="201"/>
      <c r="P331" s="201"/>
      <c r="Q331" s="201"/>
      <c r="R331" s="201"/>
      <c r="S331" s="201"/>
      <c r="T331" s="202"/>
      <c r="AT331" s="203" t="s">
        <v>140</v>
      </c>
      <c r="AU331" s="203" t="s">
        <v>84</v>
      </c>
      <c r="AV331" s="13" t="s">
        <v>82</v>
      </c>
      <c r="AW331" s="13" t="s">
        <v>35</v>
      </c>
      <c r="AX331" s="13" t="s">
        <v>74</v>
      </c>
      <c r="AY331" s="203" t="s">
        <v>130</v>
      </c>
    </row>
    <row r="332" spans="1:65" s="14" customFormat="1" ht="11.25" x14ac:dyDescent="0.2">
      <c r="B332" s="204"/>
      <c r="C332" s="205"/>
      <c r="D332" s="195" t="s">
        <v>140</v>
      </c>
      <c r="E332" s="206" t="s">
        <v>19</v>
      </c>
      <c r="F332" s="207" t="s">
        <v>461</v>
      </c>
      <c r="G332" s="205"/>
      <c r="H332" s="208">
        <v>22</v>
      </c>
      <c r="I332" s="209"/>
      <c r="J332" s="205"/>
      <c r="K332" s="205"/>
      <c r="L332" s="210"/>
      <c r="M332" s="211"/>
      <c r="N332" s="212"/>
      <c r="O332" s="212"/>
      <c r="P332" s="212"/>
      <c r="Q332" s="212"/>
      <c r="R332" s="212"/>
      <c r="S332" s="212"/>
      <c r="T332" s="213"/>
      <c r="AT332" s="214" t="s">
        <v>140</v>
      </c>
      <c r="AU332" s="214" t="s">
        <v>84</v>
      </c>
      <c r="AV332" s="14" t="s">
        <v>84</v>
      </c>
      <c r="AW332" s="14" t="s">
        <v>35</v>
      </c>
      <c r="AX332" s="14" t="s">
        <v>74</v>
      </c>
      <c r="AY332" s="214" t="s">
        <v>130</v>
      </c>
    </row>
    <row r="333" spans="1:65" s="14" customFormat="1" ht="11.25" x14ac:dyDescent="0.2">
      <c r="B333" s="204"/>
      <c r="C333" s="205"/>
      <c r="D333" s="195" t="s">
        <v>140</v>
      </c>
      <c r="E333" s="206" t="s">
        <v>19</v>
      </c>
      <c r="F333" s="207" t="s">
        <v>462</v>
      </c>
      <c r="G333" s="205"/>
      <c r="H333" s="208">
        <v>22</v>
      </c>
      <c r="I333" s="209"/>
      <c r="J333" s="205"/>
      <c r="K333" s="205"/>
      <c r="L333" s="210"/>
      <c r="M333" s="211"/>
      <c r="N333" s="212"/>
      <c r="O333" s="212"/>
      <c r="P333" s="212"/>
      <c r="Q333" s="212"/>
      <c r="R333" s="212"/>
      <c r="S333" s="212"/>
      <c r="T333" s="213"/>
      <c r="AT333" s="214" t="s">
        <v>140</v>
      </c>
      <c r="AU333" s="214" t="s">
        <v>84</v>
      </c>
      <c r="AV333" s="14" t="s">
        <v>84</v>
      </c>
      <c r="AW333" s="14" t="s">
        <v>35</v>
      </c>
      <c r="AX333" s="14" t="s">
        <v>74</v>
      </c>
      <c r="AY333" s="214" t="s">
        <v>130</v>
      </c>
    </row>
    <row r="334" spans="1:65" s="15" customFormat="1" ht="11.25" x14ac:dyDescent="0.2">
      <c r="B334" s="215"/>
      <c r="C334" s="216"/>
      <c r="D334" s="195" t="s">
        <v>140</v>
      </c>
      <c r="E334" s="217" t="s">
        <v>19</v>
      </c>
      <c r="F334" s="218" t="s">
        <v>143</v>
      </c>
      <c r="G334" s="216"/>
      <c r="H334" s="219">
        <v>44</v>
      </c>
      <c r="I334" s="220"/>
      <c r="J334" s="216"/>
      <c r="K334" s="216"/>
      <c r="L334" s="221"/>
      <c r="M334" s="222"/>
      <c r="N334" s="223"/>
      <c r="O334" s="223"/>
      <c r="P334" s="223"/>
      <c r="Q334" s="223"/>
      <c r="R334" s="223"/>
      <c r="S334" s="223"/>
      <c r="T334" s="224"/>
      <c r="AT334" s="225" t="s">
        <v>140</v>
      </c>
      <c r="AU334" s="225" t="s">
        <v>84</v>
      </c>
      <c r="AV334" s="15" t="s">
        <v>137</v>
      </c>
      <c r="AW334" s="15" t="s">
        <v>35</v>
      </c>
      <c r="AX334" s="15" t="s">
        <v>82</v>
      </c>
      <c r="AY334" s="225" t="s">
        <v>130</v>
      </c>
    </row>
    <row r="335" spans="1:65" s="2" customFormat="1" ht="24.2" customHeight="1" x14ac:dyDescent="0.2">
      <c r="A335" s="36"/>
      <c r="B335" s="37"/>
      <c r="C335" s="175" t="s">
        <v>357</v>
      </c>
      <c r="D335" s="175" t="s">
        <v>132</v>
      </c>
      <c r="E335" s="176" t="s">
        <v>463</v>
      </c>
      <c r="F335" s="177" t="s">
        <v>464</v>
      </c>
      <c r="G335" s="178" t="s">
        <v>207</v>
      </c>
      <c r="H335" s="179">
        <v>18.783999999999999</v>
      </c>
      <c r="I335" s="180"/>
      <c r="J335" s="181">
        <f>ROUND(I335*H335,2)</f>
        <v>0</v>
      </c>
      <c r="K335" s="177" t="s">
        <v>136</v>
      </c>
      <c r="L335" s="41"/>
      <c r="M335" s="182" t="s">
        <v>19</v>
      </c>
      <c r="N335" s="183" t="s">
        <v>45</v>
      </c>
      <c r="O335" s="66"/>
      <c r="P335" s="184">
        <f>O335*H335</f>
        <v>0</v>
      </c>
      <c r="Q335" s="184">
        <v>2.8832599999999999</v>
      </c>
      <c r="R335" s="184">
        <f>Q335*H335</f>
        <v>54.159155839999997</v>
      </c>
      <c r="S335" s="184">
        <v>0</v>
      </c>
      <c r="T335" s="185">
        <f>S335*H335</f>
        <v>0</v>
      </c>
      <c r="U335" s="36"/>
      <c r="V335" s="36"/>
      <c r="W335" s="36"/>
      <c r="X335" s="36"/>
      <c r="Y335" s="36"/>
      <c r="Z335" s="36"/>
      <c r="AA335" s="36"/>
      <c r="AB335" s="36"/>
      <c r="AC335" s="36"/>
      <c r="AD335" s="36"/>
      <c r="AE335" s="36"/>
      <c r="AR335" s="186" t="s">
        <v>137</v>
      </c>
      <c r="AT335" s="186" t="s">
        <v>132</v>
      </c>
      <c r="AU335" s="186" t="s">
        <v>84</v>
      </c>
      <c r="AY335" s="19" t="s">
        <v>130</v>
      </c>
      <c r="BE335" s="187">
        <f>IF(N335="základní",J335,0)</f>
        <v>0</v>
      </c>
      <c r="BF335" s="187">
        <f>IF(N335="snížená",J335,0)</f>
        <v>0</v>
      </c>
      <c r="BG335" s="187">
        <f>IF(N335="zákl. přenesená",J335,0)</f>
        <v>0</v>
      </c>
      <c r="BH335" s="187">
        <f>IF(N335="sníž. přenesená",J335,0)</f>
        <v>0</v>
      </c>
      <c r="BI335" s="187">
        <f>IF(N335="nulová",J335,0)</f>
        <v>0</v>
      </c>
      <c r="BJ335" s="19" t="s">
        <v>82</v>
      </c>
      <c r="BK335" s="187">
        <f>ROUND(I335*H335,2)</f>
        <v>0</v>
      </c>
      <c r="BL335" s="19" t="s">
        <v>137</v>
      </c>
      <c r="BM335" s="186" t="s">
        <v>465</v>
      </c>
    </row>
    <row r="336" spans="1:65" s="2" customFormat="1" ht="11.25" x14ac:dyDescent="0.2">
      <c r="A336" s="36"/>
      <c r="B336" s="37"/>
      <c r="C336" s="38"/>
      <c r="D336" s="188" t="s">
        <v>138</v>
      </c>
      <c r="E336" s="38"/>
      <c r="F336" s="189" t="s">
        <v>466</v>
      </c>
      <c r="G336" s="38"/>
      <c r="H336" s="38"/>
      <c r="I336" s="190"/>
      <c r="J336" s="38"/>
      <c r="K336" s="38"/>
      <c r="L336" s="41"/>
      <c r="M336" s="191"/>
      <c r="N336" s="192"/>
      <c r="O336" s="66"/>
      <c r="P336" s="66"/>
      <c r="Q336" s="66"/>
      <c r="R336" s="66"/>
      <c r="S336" s="66"/>
      <c r="T336" s="67"/>
      <c r="U336" s="36"/>
      <c r="V336" s="36"/>
      <c r="W336" s="36"/>
      <c r="X336" s="36"/>
      <c r="Y336" s="36"/>
      <c r="Z336" s="36"/>
      <c r="AA336" s="36"/>
      <c r="AB336" s="36"/>
      <c r="AC336" s="36"/>
      <c r="AD336" s="36"/>
      <c r="AE336" s="36"/>
      <c r="AT336" s="19" t="s">
        <v>138</v>
      </c>
      <c r="AU336" s="19" t="s">
        <v>84</v>
      </c>
    </row>
    <row r="337" spans="1:65" s="13" customFormat="1" ht="11.25" x14ac:dyDescent="0.2">
      <c r="B337" s="193"/>
      <c r="C337" s="194"/>
      <c r="D337" s="195" t="s">
        <v>140</v>
      </c>
      <c r="E337" s="196" t="s">
        <v>19</v>
      </c>
      <c r="F337" s="197" t="s">
        <v>467</v>
      </c>
      <c r="G337" s="194"/>
      <c r="H337" s="196" t="s">
        <v>19</v>
      </c>
      <c r="I337" s="198"/>
      <c r="J337" s="194"/>
      <c r="K337" s="194"/>
      <c r="L337" s="199"/>
      <c r="M337" s="200"/>
      <c r="N337" s="201"/>
      <c r="O337" s="201"/>
      <c r="P337" s="201"/>
      <c r="Q337" s="201"/>
      <c r="R337" s="201"/>
      <c r="S337" s="201"/>
      <c r="T337" s="202"/>
      <c r="AT337" s="203" t="s">
        <v>140</v>
      </c>
      <c r="AU337" s="203" t="s">
        <v>84</v>
      </c>
      <c r="AV337" s="13" t="s">
        <v>82</v>
      </c>
      <c r="AW337" s="13" t="s">
        <v>35</v>
      </c>
      <c r="AX337" s="13" t="s">
        <v>74</v>
      </c>
      <c r="AY337" s="203" t="s">
        <v>130</v>
      </c>
    </row>
    <row r="338" spans="1:65" s="14" customFormat="1" ht="11.25" x14ac:dyDescent="0.2">
      <c r="B338" s="204"/>
      <c r="C338" s="205"/>
      <c r="D338" s="195" t="s">
        <v>140</v>
      </c>
      <c r="E338" s="206" t="s">
        <v>19</v>
      </c>
      <c r="F338" s="207" t="s">
        <v>468</v>
      </c>
      <c r="G338" s="205"/>
      <c r="H338" s="208">
        <v>8.4239999999999995</v>
      </c>
      <c r="I338" s="209"/>
      <c r="J338" s="205"/>
      <c r="K338" s="205"/>
      <c r="L338" s="210"/>
      <c r="M338" s="211"/>
      <c r="N338" s="212"/>
      <c r="O338" s="212"/>
      <c r="P338" s="212"/>
      <c r="Q338" s="212"/>
      <c r="R338" s="212"/>
      <c r="S338" s="212"/>
      <c r="T338" s="213"/>
      <c r="AT338" s="214" t="s">
        <v>140</v>
      </c>
      <c r="AU338" s="214" t="s">
        <v>84</v>
      </c>
      <c r="AV338" s="14" t="s">
        <v>84</v>
      </c>
      <c r="AW338" s="14" t="s">
        <v>35</v>
      </c>
      <c r="AX338" s="14" t="s">
        <v>74</v>
      </c>
      <c r="AY338" s="214" t="s">
        <v>130</v>
      </c>
    </row>
    <row r="339" spans="1:65" s="14" customFormat="1" ht="11.25" x14ac:dyDescent="0.2">
      <c r="B339" s="204"/>
      <c r="C339" s="205"/>
      <c r="D339" s="195" t="s">
        <v>140</v>
      </c>
      <c r="E339" s="206" t="s">
        <v>19</v>
      </c>
      <c r="F339" s="207" t="s">
        <v>469</v>
      </c>
      <c r="G339" s="205"/>
      <c r="H339" s="208">
        <v>10.36</v>
      </c>
      <c r="I339" s="209"/>
      <c r="J339" s="205"/>
      <c r="K339" s="205"/>
      <c r="L339" s="210"/>
      <c r="M339" s="211"/>
      <c r="N339" s="212"/>
      <c r="O339" s="212"/>
      <c r="P339" s="212"/>
      <c r="Q339" s="212"/>
      <c r="R339" s="212"/>
      <c r="S339" s="212"/>
      <c r="T339" s="213"/>
      <c r="AT339" s="214" t="s">
        <v>140</v>
      </c>
      <c r="AU339" s="214" t="s">
        <v>84</v>
      </c>
      <c r="AV339" s="14" t="s">
        <v>84</v>
      </c>
      <c r="AW339" s="14" t="s">
        <v>35</v>
      </c>
      <c r="AX339" s="14" t="s">
        <v>74</v>
      </c>
      <c r="AY339" s="214" t="s">
        <v>130</v>
      </c>
    </row>
    <row r="340" spans="1:65" s="15" customFormat="1" ht="11.25" x14ac:dyDescent="0.2">
      <c r="B340" s="215"/>
      <c r="C340" s="216"/>
      <c r="D340" s="195" t="s">
        <v>140</v>
      </c>
      <c r="E340" s="217" t="s">
        <v>19</v>
      </c>
      <c r="F340" s="218" t="s">
        <v>143</v>
      </c>
      <c r="G340" s="216"/>
      <c r="H340" s="219">
        <v>18.783999999999999</v>
      </c>
      <c r="I340" s="220"/>
      <c r="J340" s="216"/>
      <c r="K340" s="216"/>
      <c r="L340" s="221"/>
      <c r="M340" s="222"/>
      <c r="N340" s="223"/>
      <c r="O340" s="223"/>
      <c r="P340" s="223"/>
      <c r="Q340" s="223"/>
      <c r="R340" s="223"/>
      <c r="S340" s="223"/>
      <c r="T340" s="224"/>
      <c r="AT340" s="225" t="s">
        <v>140</v>
      </c>
      <c r="AU340" s="225" t="s">
        <v>84</v>
      </c>
      <c r="AV340" s="15" t="s">
        <v>137</v>
      </c>
      <c r="AW340" s="15" t="s">
        <v>35</v>
      </c>
      <c r="AX340" s="15" t="s">
        <v>82</v>
      </c>
      <c r="AY340" s="225" t="s">
        <v>130</v>
      </c>
    </row>
    <row r="341" spans="1:65" s="2" customFormat="1" ht="24.2" customHeight="1" x14ac:dyDescent="0.2">
      <c r="A341" s="36"/>
      <c r="B341" s="37"/>
      <c r="C341" s="175" t="s">
        <v>470</v>
      </c>
      <c r="D341" s="175" t="s">
        <v>132</v>
      </c>
      <c r="E341" s="176" t="s">
        <v>471</v>
      </c>
      <c r="F341" s="177" t="s">
        <v>472</v>
      </c>
      <c r="G341" s="178" t="s">
        <v>207</v>
      </c>
      <c r="H341" s="179">
        <v>18.783999999999999</v>
      </c>
      <c r="I341" s="180"/>
      <c r="J341" s="181">
        <f>ROUND(I341*H341,2)</f>
        <v>0</v>
      </c>
      <c r="K341" s="177" t="s">
        <v>136</v>
      </c>
      <c r="L341" s="41"/>
      <c r="M341" s="182" t="s">
        <v>19</v>
      </c>
      <c r="N341" s="183" t="s">
        <v>45</v>
      </c>
      <c r="O341" s="66"/>
      <c r="P341" s="184">
        <f>O341*H341</f>
        <v>0</v>
      </c>
      <c r="Q341" s="184">
        <v>0</v>
      </c>
      <c r="R341" s="184">
        <f>Q341*H341</f>
        <v>0</v>
      </c>
      <c r="S341" s="184">
        <v>0</v>
      </c>
      <c r="T341" s="185">
        <f>S341*H341</f>
        <v>0</v>
      </c>
      <c r="U341" s="36"/>
      <c r="V341" s="36"/>
      <c r="W341" s="36"/>
      <c r="X341" s="36"/>
      <c r="Y341" s="36"/>
      <c r="Z341" s="36"/>
      <c r="AA341" s="36"/>
      <c r="AB341" s="36"/>
      <c r="AC341" s="36"/>
      <c r="AD341" s="36"/>
      <c r="AE341" s="36"/>
      <c r="AR341" s="186" t="s">
        <v>137</v>
      </c>
      <c r="AT341" s="186" t="s">
        <v>132</v>
      </c>
      <c r="AU341" s="186" t="s">
        <v>84</v>
      </c>
      <c r="AY341" s="19" t="s">
        <v>130</v>
      </c>
      <c r="BE341" s="187">
        <f>IF(N341="základní",J341,0)</f>
        <v>0</v>
      </c>
      <c r="BF341" s="187">
        <f>IF(N341="snížená",J341,0)</f>
        <v>0</v>
      </c>
      <c r="BG341" s="187">
        <f>IF(N341="zákl. přenesená",J341,0)</f>
        <v>0</v>
      </c>
      <c r="BH341" s="187">
        <f>IF(N341="sníž. přenesená",J341,0)</f>
        <v>0</v>
      </c>
      <c r="BI341" s="187">
        <f>IF(N341="nulová",J341,0)</f>
        <v>0</v>
      </c>
      <c r="BJ341" s="19" t="s">
        <v>82</v>
      </c>
      <c r="BK341" s="187">
        <f>ROUND(I341*H341,2)</f>
        <v>0</v>
      </c>
      <c r="BL341" s="19" t="s">
        <v>137</v>
      </c>
      <c r="BM341" s="186" t="s">
        <v>473</v>
      </c>
    </row>
    <row r="342" spans="1:65" s="2" customFormat="1" ht="11.25" x14ac:dyDescent="0.2">
      <c r="A342" s="36"/>
      <c r="B342" s="37"/>
      <c r="C342" s="38"/>
      <c r="D342" s="188" t="s">
        <v>138</v>
      </c>
      <c r="E342" s="38"/>
      <c r="F342" s="189" t="s">
        <v>474</v>
      </c>
      <c r="G342" s="38"/>
      <c r="H342" s="38"/>
      <c r="I342" s="190"/>
      <c r="J342" s="38"/>
      <c r="K342" s="38"/>
      <c r="L342" s="41"/>
      <c r="M342" s="191"/>
      <c r="N342" s="192"/>
      <c r="O342" s="66"/>
      <c r="P342" s="66"/>
      <c r="Q342" s="66"/>
      <c r="R342" s="66"/>
      <c r="S342" s="66"/>
      <c r="T342" s="67"/>
      <c r="U342" s="36"/>
      <c r="V342" s="36"/>
      <c r="W342" s="36"/>
      <c r="X342" s="36"/>
      <c r="Y342" s="36"/>
      <c r="Z342" s="36"/>
      <c r="AA342" s="36"/>
      <c r="AB342" s="36"/>
      <c r="AC342" s="36"/>
      <c r="AD342" s="36"/>
      <c r="AE342" s="36"/>
      <c r="AT342" s="19" t="s">
        <v>138</v>
      </c>
      <c r="AU342" s="19" t="s">
        <v>84</v>
      </c>
    </row>
    <row r="343" spans="1:65" s="2" customFormat="1" ht="24.2" customHeight="1" x14ac:dyDescent="0.2">
      <c r="A343" s="36"/>
      <c r="B343" s="37"/>
      <c r="C343" s="175" t="s">
        <v>363</v>
      </c>
      <c r="D343" s="175" t="s">
        <v>132</v>
      </c>
      <c r="E343" s="176" t="s">
        <v>475</v>
      </c>
      <c r="F343" s="177" t="s">
        <v>476</v>
      </c>
      <c r="G343" s="178" t="s">
        <v>175</v>
      </c>
      <c r="H343" s="179">
        <v>8</v>
      </c>
      <c r="I343" s="180"/>
      <c r="J343" s="181">
        <f>ROUND(I343*H343,2)</f>
        <v>0</v>
      </c>
      <c r="K343" s="177" t="s">
        <v>136</v>
      </c>
      <c r="L343" s="41"/>
      <c r="M343" s="182" t="s">
        <v>19</v>
      </c>
      <c r="N343" s="183" t="s">
        <v>45</v>
      </c>
      <c r="O343" s="66"/>
      <c r="P343" s="184">
        <f>O343*H343</f>
        <v>0</v>
      </c>
      <c r="Q343" s="184">
        <v>0</v>
      </c>
      <c r="R343" s="184">
        <f>Q343*H343</f>
        <v>0</v>
      </c>
      <c r="S343" s="184">
        <v>0</v>
      </c>
      <c r="T343" s="185">
        <f>S343*H343</f>
        <v>0</v>
      </c>
      <c r="U343" s="36"/>
      <c r="V343" s="36"/>
      <c r="W343" s="36"/>
      <c r="X343" s="36"/>
      <c r="Y343" s="36"/>
      <c r="Z343" s="36"/>
      <c r="AA343" s="36"/>
      <c r="AB343" s="36"/>
      <c r="AC343" s="36"/>
      <c r="AD343" s="36"/>
      <c r="AE343" s="36"/>
      <c r="AR343" s="186" t="s">
        <v>137</v>
      </c>
      <c r="AT343" s="186" t="s">
        <v>132</v>
      </c>
      <c r="AU343" s="186" t="s">
        <v>84</v>
      </c>
      <c r="AY343" s="19" t="s">
        <v>130</v>
      </c>
      <c r="BE343" s="187">
        <f>IF(N343="základní",J343,0)</f>
        <v>0</v>
      </c>
      <c r="BF343" s="187">
        <f>IF(N343="snížená",J343,0)</f>
        <v>0</v>
      </c>
      <c r="BG343" s="187">
        <f>IF(N343="zákl. přenesená",J343,0)</f>
        <v>0</v>
      </c>
      <c r="BH343" s="187">
        <f>IF(N343="sníž. přenesená",J343,0)</f>
        <v>0</v>
      </c>
      <c r="BI343" s="187">
        <f>IF(N343="nulová",J343,0)</f>
        <v>0</v>
      </c>
      <c r="BJ343" s="19" t="s">
        <v>82</v>
      </c>
      <c r="BK343" s="187">
        <f>ROUND(I343*H343,2)</f>
        <v>0</v>
      </c>
      <c r="BL343" s="19" t="s">
        <v>137</v>
      </c>
      <c r="BM343" s="186" t="s">
        <v>477</v>
      </c>
    </row>
    <row r="344" spans="1:65" s="2" customFormat="1" ht="11.25" x14ac:dyDescent="0.2">
      <c r="A344" s="36"/>
      <c r="B344" s="37"/>
      <c r="C344" s="38"/>
      <c r="D344" s="188" t="s">
        <v>138</v>
      </c>
      <c r="E344" s="38"/>
      <c r="F344" s="189" t="s">
        <v>478</v>
      </c>
      <c r="G344" s="38"/>
      <c r="H344" s="38"/>
      <c r="I344" s="190"/>
      <c r="J344" s="38"/>
      <c r="K344" s="38"/>
      <c r="L344" s="41"/>
      <c r="M344" s="191"/>
      <c r="N344" s="192"/>
      <c r="O344" s="66"/>
      <c r="P344" s="66"/>
      <c r="Q344" s="66"/>
      <c r="R344" s="66"/>
      <c r="S344" s="66"/>
      <c r="T344" s="67"/>
      <c r="U344" s="36"/>
      <c r="V344" s="36"/>
      <c r="W344" s="36"/>
      <c r="X344" s="36"/>
      <c r="Y344" s="36"/>
      <c r="Z344" s="36"/>
      <c r="AA344" s="36"/>
      <c r="AB344" s="36"/>
      <c r="AC344" s="36"/>
      <c r="AD344" s="36"/>
      <c r="AE344" s="36"/>
      <c r="AT344" s="19" t="s">
        <v>138</v>
      </c>
      <c r="AU344" s="19" t="s">
        <v>84</v>
      </c>
    </row>
    <row r="345" spans="1:65" s="14" customFormat="1" ht="11.25" x14ac:dyDescent="0.2">
      <c r="B345" s="204"/>
      <c r="C345" s="205"/>
      <c r="D345" s="195" t="s">
        <v>140</v>
      </c>
      <c r="E345" s="206" t="s">
        <v>19</v>
      </c>
      <c r="F345" s="207" t="s">
        <v>479</v>
      </c>
      <c r="G345" s="205"/>
      <c r="H345" s="208">
        <v>3.8</v>
      </c>
      <c r="I345" s="209"/>
      <c r="J345" s="205"/>
      <c r="K345" s="205"/>
      <c r="L345" s="210"/>
      <c r="M345" s="211"/>
      <c r="N345" s="212"/>
      <c r="O345" s="212"/>
      <c r="P345" s="212"/>
      <c r="Q345" s="212"/>
      <c r="R345" s="212"/>
      <c r="S345" s="212"/>
      <c r="T345" s="213"/>
      <c r="AT345" s="214" t="s">
        <v>140</v>
      </c>
      <c r="AU345" s="214" t="s">
        <v>84</v>
      </c>
      <c r="AV345" s="14" t="s">
        <v>84</v>
      </c>
      <c r="AW345" s="14" t="s">
        <v>35</v>
      </c>
      <c r="AX345" s="14" t="s">
        <v>74</v>
      </c>
      <c r="AY345" s="214" t="s">
        <v>130</v>
      </c>
    </row>
    <row r="346" spans="1:65" s="14" customFormat="1" ht="11.25" x14ac:dyDescent="0.2">
      <c r="B346" s="204"/>
      <c r="C346" s="205"/>
      <c r="D346" s="195" t="s">
        <v>140</v>
      </c>
      <c r="E346" s="206" t="s">
        <v>19</v>
      </c>
      <c r="F346" s="207" t="s">
        <v>480</v>
      </c>
      <c r="G346" s="205"/>
      <c r="H346" s="208">
        <v>4.2</v>
      </c>
      <c r="I346" s="209"/>
      <c r="J346" s="205"/>
      <c r="K346" s="205"/>
      <c r="L346" s="210"/>
      <c r="M346" s="211"/>
      <c r="N346" s="212"/>
      <c r="O346" s="212"/>
      <c r="P346" s="212"/>
      <c r="Q346" s="212"/>
      <c r="R346" s="212"/>
      <c r="S346" s="212"/>
      <c r="T346" s="213"/>
      <c r="AT346" s="214" t="s">
        <v>140</v>
      </c>
      <c r="AU346" s="214" t="s">
        <v>84</v>
      </c>
      <c r="AV346" s="14" t="s">
        <v>84</v>
      </c>
      <c r="AW346" s="14" t="s">
        <v>35</v>
      </c>
      <c r="AX346" s="14" t="s">
        <v>74</v>
      </c>
      <c r="AY346" s="214" t="s">
        <v>130</v>
      </c>
    </row>
    <row r="347" spans="1:65" s="15" customFormat="1" ht="11.25" x14ac:dyDescent="0.2">
      <c r="B347" s="215"/>
      <c r="C347" s="216"/>
      <c r="D347" s="195" t="s">
        <v>140</v>
      </c>
      <c r="E347" s="217" t="s">
        <v>19</v>
      </c>
      <c r="F347" s="218" t="s">
        <v>143</v>
      </c>
      <c r="G347" s="216"/>
      <c r="H347" s="219">
        <v>8</v>
      </c>
      <c r="I347" s="220"/>
      <c r="J347" s="216"/>
      <c r="K347" s="216"/>
      <c r="L347" s="221"/>
      <c r="M347" s="222"/>
      <c r="N347" s="223"/>
      <c r="O347" s="223"/>
      <c r="P347" s="223"/>
      <c r="Q347" s="223"/>
      <c r="R347" s="223"/>
      <c r="S347" s="223"/>
      <c r="T347" s="224"/>
      <c r="AT347" s="225" t="s">
        <v>140</v>
      </c>
      <c r="AU347" s="225" t="s">
        <v>84</v>
      </c>
      <c r="AV347" s="15" t="s">
        <v>137</v>
      </c>
      <c r="AW347" s="15" t="s">
        <v>35</v>
      </c>
      <c r="AX347" s="15" t="s">
        <v>82</v>
      </c>
      <c r="AY347" s="225" t="s">
        <v>130</v>
      </c>
    </row>
    <row r="348" spans="1:65" s="2" customFormat="1" ht="24.2" customHeight="1" x14ac:dyDescent="0.2">
      <c r="A348" s="36"/>
      <c r="B348" s="37"/>
      <c r="C348" s="175" t="s">
        <v>481</v>
      </c>
      <c r="D348" s="175" t="s">
        <v>132</v>
      </c>
      <c r="E348" s="176" t="s">
        <v>482</v>
      </c>
      <c r="F348" s="177" t="s">
        <v>483</v>
      </c>
      <c r="G348" s="178" t="s">
        <v>175</v>
      </c>
      <c r="H348" s="179">
        <v>9.8000000000000007</v>
      </c>
      <c r="I348" s="180"/>
      <c r="J348" s="181">
        <f>ROUND(I348*H348,2)</f>
        <v>0</v>
      </c>
      <c r="K348" s="177" t="s">
        <v>136</v>
      </c>
      <c r="L348" s="41"/>
      <c r="M348" s="182" t="s">
        <v>19</v>
      </c>
      <c r="N348" s="183" t="s">
        <v>45</v>
      </c>
      <c r="O348" s="66"/>
      <c r="P348" s="184">
        <f>O348*H348</f>
        <v>0</v>
      </c>
      <c r="Q348" s="184">
        <v>0</v>
      </c>
      <c r="R348" s="184">
        <f>Q348*H348</f>
        <v>0</v>
      </c>
      <c r="S348" s="184">
        <v>0</v>
      </c>
      <c r="T348" s="185">
        <f>S348*H348</f>
        <v>0</v>
      </c>
      <c r="U348" s="36"/>
      <c r="V348" s="36"/>
      <c r="W348" s="36"/>
      <c r="X348" s="36"/>
      <c r="Y348" s="36"/>
      <c r="Z348" s="36"/>
      <c r="AA348" s="36"/>
      <c r="AB348" s="36"/>
      <c r="AC348" s="36"/>
      <c r="AD348" s="36"/>
      <c r="AE348" s="36"/>
      <c r="AR348" s="186" t="s">
        <v>137</v>
      </c>
      <c r="AT348" s="186" t="s">
        <v>132</v>
      </c>
      <c r="AU348" s="186" t="s">
        <v>84</v>
      </c>
      <c r="AY348" s="19" t="s">
        <v>130</v>
      </c>
      <c r="BE348" s="187">
        <f>IF(N348="základní",J348,0)</f>
        <v>0</v>
      </c>
      <c r="BF348" s="187">
        <f>IF(N348="snížená",J348,0)</f>
        <v>0</v>
      </c>
      <c r="BG348" s="187">
        <f>IF(N348="zákl. přenesená",J348,0)</f>
        <v>0</v>
      </c>
      <c r="BH348" s="187">
        <f>IF(N348="sníž. přenesená",J348,0)</f>
        <v>0</v>
      </c>
      <c r="BI348" s="187">
        <f>IF(N348="nulová",J348,0)</f>
        <v>0</v>
      </c>
      <c r="BJ348" s="19" t="s">
        <v>82</v>
      </c>
      <c r="BK348" s="187">
        <f>ROUND(I348*H348,2)</f>
        <v>0</v>
      </c>
      <c r="BL348" s="19" t="s">
        <v>137</v>
      </c>
      <c r="BM348" s="186" t="s">
        <v>484</v>
      </c>
    </row>
    <row r="349" spans="1:65" s="2" customFormat="1" ht="11.25" x14ac:dyDescent="0.2">
      <c r="A349" s="36"/>
      <c r="B349" s="37"/>
      <c r="C349" s="38"/>
      <c r="D349" s="188" t="s">
        <v>138</v>
      </c>
      <c r="E349" s="38"/>
      <c r="F349" s="189" t="s">
        <v>485</v>
      </c>
      <c r="G349" s="38"/>
      <c r="H349" s="38"/>
      <c r="I349" s="190"/>
      <c r="J349" s="38"/>
      <c r="K349" s="38"/>
      <c r="L349" s="41"/>
      <c r="M349" s="191"/>
      <c r="N349" s="192"/>
      <c r="O349" s="66"/>
      <c r="P349" s="66"/>
      <c r="Q349" s="66"/>
      <c r="R349" s="66"/>
      <c r="S349" s="66"/>
      <c r="T349" s="67"/>
      <c r="U349" s="36"/>
      <c r="V349" s="36"/>
      <c r="W349" s="36"/>
      <c r="X349" s="36"/>
      <c r="Y349" s="36"/>
      <c r="Z349" s="36"/>
      <c r="AA349" s="36"/>
      <c r="AB349" s="36"/>
      <c r="AC349" s="36"/>
      <c r="AD349" s="36"/>
      <c r="AE349" s="36"/>
      <c r="AT349" s="19" t="s">
        <v>138</v>
      </c>
      <c r="AU349" s="19" t="s">
        <v>84</v>
      </c>
    </row>
    <row r="350" spans="1:65" s="14" customFormat="1" ht="11.25" x14ac:dyDescent="0.2">
      <c r="B350" s="204"/>
      <c r="C350" s="205"/>
      <c r="D350" s="195" t="s">
        <v>140</v>
      </c>
      <c r="E350" s="206" t="s">
        <v>19</v>
      </c>
      <c r="F350" s="207" t="s">
        <v>486</v>
      </c>
      <c r="G350" s="205"/>
      <c r="H350" s="208">
        <v>4.8</v>
      </c>
      <c r="I350" s="209"/>
      <c r="J350" s="205"/>
      <c r="K350" s="205"/>
      <c r="L350" s="210"/>
      <c r="M350" s="211"/>
      <c r="N350" s="212"/>
      <c r="O350" s="212"/>
      <c r="P350" s="212"/>
      <c r="Q350" s="212"/>
      <c r="R350" s="212"/>
      <c r="S350" s="212"/>
      <c r="T350" s="213"/>
      <c r="AT350" s="214" t="s">
        <v>140</v>
      </c>
      <c r="AU350" s="214" t="s">
        <v>84</v>
      </c>
      <c r="AV350" s="14" t="s">
        <v>84</v>
      </c>
      <c r="AW350" s="14" t="s">
        <v>35</v>
      </c>
      <c r="AX350" s="14" t="s">
        <v>74</v>
      </c>
      <c r="AY350" s="214" t="s">
        <v>130</v>
      </c>
    </row>
    <row r="351" spans="1:65" s="14" customFormat="1" ht="11.25" x14ac:dyDescent="0.2">
      <c r="B351" s="204"/>
      <c r="C351" s="205"/>
      <c r="D351" s="195" t="s">
        <v>140</v>
      </c>
      <c r="E351" s="206" t="s">
        <v>19</v>
      </c>
      <c r="F351" s="207" t="s">
        <v>487</v>
      </c>
      <c r="G351" s="205"/>
      <c r="H351" s="208">
        <v>5</v>
      </c>
      <c r="I351" s="209"/>
      <c r="J351" s="205"/>
      <c r="K351" s="205"/>
      <c r="L351" s="210"/>
      <c r="M351" s="211"/>
      <c r="N351" s="212"/>
      <c r="O351" s="212"/>
      <c r="P351" s="212"/>
      <c r="Q351" s="212"/>
      <c r="R351" s="212"/>
      <c r="S351" s="212"/>
      <c r="T351" s="213"/>
      <c r="AT351" s="214" t="s">
        <v>140</v>
      </c>
      <c r="AU351" s="214" t="s">
        <v>84</v>
      </c>
      <c r="AV351" s="14" t="s">
        <v>84</v>
      </c>
      <c r="AW351" s="14" t="s">
        <v>35</v>
      </c>
      <c r="AX351" s="14" t="s">
        <v>74</v>
      </c>
      <c r="AY351" s="214" t="s">
        <v>130</v>
      </c>
    </row>
    <row r="352" spans="1:65" s="15" customFormat="1" ht="11.25" x14ac:dyDescent="0.2">
      <c r="B352" s="215"/>
      <c r="C352" s="216"/>
      <c r="D352" s="195" t="s">
        <v>140</v>
      </c>
      <c r="E352" s="217" t="s">
        <v>19</v>
      </c>
      <c r="F352" s="218" t="s">
        <v>143</v>
      </c>
      <c r="G352" s="216"/>
      <c r="H352" s="219">
        <v>9.8000000000000007</v>
      </c>
      <c r="I352" s="220"/>
      <c r="J352" s="216"/>
      <c r="K352" s="216"/>
      <c r="L352" s="221"/>
      <c r="M352" s="222"/>
      <c r="N352" s="223"/>
      <c r="O352" s="223"/>
      <c r="P352" s="223"/>
      <c r="Q352" s="223"/>
      <c r="R352" s="223"/>
      <c r="S352" s="223"/>
      <c r="T352" s="224"/>
      <c r="AT352" s="225" t="s">
        <v>140</v>
      </c>
      <c r="AU352" s="225" t="s">
        <v>84</v>
      </c>
      <c r="AV352" s="15" t="s">
        <v>137</v>
      </c>
      <c r="AW352" s="15" t="s">
        <v>35</v>
      </c>
      <c r="AX352" s="15" t="s">
        <v>82</v>
      </c>
      <c r="AY352" s="225" t="s">
        <v>130</v>
      </c>
    </row>
    <row r="353" spans="1:65" s="2" customFormat="1" ht="16.5" customHeight="1" x14ac:dyDescent="0.2">
      <c r="A353" s="36"/>
      <c r="B353" s="37"/>
      <c r="C353" s="175" t="s">
        <v>369</v>
      </c>
      <c r="D353" s="175" t="s">
        <v>132</v>
      </c>
      <c r="E353" s="176" t="s">
        <v>488</v>
      </c>
      <c r="F353" s="177" t="s">
        <v>489</v>
      </c>
      <c r="G353" s="178" t="s">
        <v>175</v>
      </c>
      <c r="H353" s="179">
        <v>5</v>
      </c>
      <c r="I353" s="180"/>
      <c r="J353" s="181">
        <f>ROUND(I353*H353,2)</f>
        <v>0</v>
      </c>
      <c r="K353" s="177" t="s">
        <v>136</v>
      </c>
      <c r="L353" s="41"/>
      <c r="M353" s="182" t="s">
        <v>19</v>
      </c>
      <c r="N353" s="183" t="s">
        <v>45</v>
      </c>
      <c r="O353" s="66"/>
      <c r="P353" s="184">
        <f>O353*H353</f>
        <v>0</v>
      </c>
      <c r="Q353" s="184">
        <v>0</v>
      </c>
      <c r="R353" s="184">
        <f>Q353*H353</f>
        <v>0</v>
      </c>
      <c r="S353" s="184">
        <v>0</v>
      </c>
      <c r="T353" s="185">
        <f>S353*H353</f>
        <v>0</v>
      </c>
      <c r="U353" s="36"/>
      <c r="V353" s="36"/>
      <c r="W353" s="36"/>
      <c r="X353" s="36"/>
      <c r="Y353" s="36"/>
      <c r="Z353" s="36"/>
      <c r="AA353" s="36"/>
      <c r="AB353" s="36"/>
      <c r="AC353" s="36"/>
      <c r="AD353" s="36"/>
      <c r="AE353" s="36"/>
      <c r="AR353" s="186" t="s">
        <v>137</v>
      </c>
      <c r="AT353" s="186" t="s">
        <v>132</v>
      </c>
      <c r="AU353" s="186" t="s">
        <v>84</v>
      </c>
      <c r="AY353" s="19" t="s">
        <v>130</v>
      </c>
      <c r="BE353" s="187">
        <f>IF(N353="základní",J353,0)</f>
        <v>0</v>
      </c>
      <c r="BF353" s="187">
        <f>IF(N353="snížená",J353,0)</f>
        <v>0</v>
      </c>
      <c r="BG353" s="187">
        <f>IF(N353="zákl. přenesená",J353,0)</f>
        <v>0</v>
      </c>
      <c r="BH353" s="187">
        <f>IF(N353="sníž. přenesená",J353,0)</f>
        <v>0</v>
      </c>
      <c r="BI353" s="187">
        <f>IF(N353="nulová",J353,0)</f>
        <v>0</v>
      </c>
      <c r="BJ353" s="19" t="s">
        <v>82</v>
      </c>
      <c r="BK353" s="187">
        <f>ROUND(I353*H353,2)</f>
        <v>0</v>
      </c>
      <c r="BL353" s="19" t="s">
        <v>137</v>
      </c>
      <c r="BM353" s="186" t="s">
        <v>490</v>
      </c>
    </row>
    <row r="354" spans="1:65" s="2" customFormat="1" ht="11.25" x14ac:dyDescent="0.2">
      <c r="A354" s="36"/>
      <c r="B354" s="37"/>
      <c r="C354" s="38"/>
      <c r="D354" s="188" t="s">
        <v>138</v>
      </c>
      <c r="E354" s="38"/>
      <c r="F354" s="189" t="s">
        <v>491</v>
      </c>
      <c r="G354" s="38"/>
      <c r="H354" s="38"/>
      <c r="I354" s="190"/>
      <c r="J354" s="38"/>
      <c r="K354" s="38"/>
      <c r="L354" s="41"/>
      <c r="M354" s="191"/>
      <c r="N354" s="192"/>
      <c r="O354" s="66"/>
      <c r="P354" s="66"/>
      <c r="Q354" s="66"/>
      <c r="R354" s="66"/>
      <c r="S354" s="66"/>
      <c r="T354" s="67"/>
      <c r="U354" s="36"/>
      <c r="V354" s="36"/>
      <c r="W354" s="36"/>
      <c r="X354" s="36"/>
      <c r="Y354" s="36"/>
      <c r="Z354" s="36"/>
      <c r="AA354" s="36"/>
      <c r="AB354" s="36"/>
      <c r="AC354" s="36"/>
      <c r="AD354" s="36"/>
      <c r="AE354" s="36"/>
      <c r="AT354" s="19" t="s">
        <v>138</v>
      </c>
      <c r="AU354" s="19" t="s">
        <v>84</v>
      </c>
    </row>
    <row r="355" spans="1:65" s="2" customFormat="1" ht="19.5" x14ac:dyDescent="0.2">
      <c r="A355" s="36"/>
      <c r="B355" s="37"/>
      <c r="C355" s="38"/>
      <c r="D355" s="195" t="s">
        <v>492</v>
      </c>
      <c r="E355" s="38"/>
      <c r="F355" s="236" t="s">
        <v>493</v>
      </c>
      <c r="G355" s="38"/>
      <c r="H355" s="38"/>
      <c r="I355" s="190"/>
      <c r="J355" s="38"/>
      <c r="K355" s="38"/>
      <c r="L355" s="41"/>
      <c r="M355" s="191"/>
      <c r="N355" s="192"/>
      <c r="O355" s="66"/>
      <c r="P355" s="66"/>
      <c r="Q355" s="66"/>
      <c r="R355" s="66"/>
      <c r="S355" s="66"/>
      <c r="T355" s="67"/>
      <c r="U355" s="36"/>
      <c r="V355" s="36"/>
      <c r="W355" s="36"/>
      <c r="X355" s="36"/>
      <c r="Y355" s="36"/>
      <c r="Z355" s="36"/>
      <c r="AA355" s="36"/>
      <c r="AB355" s="36"/>
      <c r="AC355" s="36"/>
      <c r="AD355" s="36"/>
      <c r="AE355" s="36"/>
      <c r="AT355" s="19" t="s">
        <v>492</v>
      </c>
      <c r="AU355" s="19" t="s">
        <v>84</v>
      </c>
    </row>
    <row r="356" spans="1:65" s="2" customFormat="1" ht="16.5" customHeight="1" x14ac:dyDescent="0.2">
      <c r="A356" s="36"/>
      <c r="B356" s="37"/>
      <c r="C356" s="226" t="s">
        <v>494</v>
      </c>
      <c r="D356" s="226" t="s">
        <v>180</v>
      </c>
      <c r="E356" s="227" t="s">
        <v>495</v>
      </c>
      <c r="F356" s="228" t="s">
        <v>496</v>
      </c>
      <c r="G356" s="229" t="s">
        <v>175</v>
      </c>
      <c r="H356" s="230">
        <v>5</v>
      </c>
      <c r="I356" s="231"/>
      <c r="J356" s="232">
        <f>ROUND(I356*H356,2)</f>
        <v>0</v>
      </c>
      <c r="K356" s="228" t="s">
        <v>136</v>
      </c>
      <c r="L356" s="233"/>
      <c r="M356" s="234" t="s">
        <v>19</v>
      </c>
      <c r="N356" s="235" t="s">
        <v>45</v>
      </c>
      <c r="O356" s="66"/>
      <c r="P356" s="184">
        <f>O356*H356</f>
        <v>0</v>
      </c>
      <c r="Q356" s="184">
        <v>5.4999999999999997E-3</v>
      </c>
      <c r="R356" s="184">
        <f>Q356*H356</f>
        <v>2.7499999999999997E-2</v>
      </c>
      <c r="S356" s="184">
        <v>0</v>
      </c>
      <c r="T356" s="185">
        <f>S356*H356</f>
        <v>0</v>
      </c>
      <c r="U356" s="36"/>
      <c r="V356" s="36"/>
      <c r="W356" s="36"/>
      <c r="X356" s="36"/>
      <c r="Y356" s="36"/>
      <c r="Z356" s="36"/>
      <c r="AA356" s="36"/>
      <c r="AB356" s="36"/>
      <c r="AC356" s="36"/>
      <c r="AD356" s="36"/>
      <c r="AE356" s="36"/>
      <c r="AR356" s="186" t="s">
        <v>179</v>
      </c>
      <c r="AT356" s="186" t="s">
        <v>180</v>
      </c>
      <c r="AU356" s="186" t="s">
        <v>84</v>
      </c>
      <c r="AY356" s="19" t="s">
        <v>130</v>
      </c>
      <c r="BE356" s="187">
        <f>IF(N356="základní",J356,0)</f>
        <v>0</v>
      </c>
      <c r="BF356" s="187">
        <f>IF(N356="snížená",J356,0)</f>
        <v>0</v>
      </c>
      <c r="BG356" s="187">
        <f>IF(N356="zákl. přenesená",J356,0)</f>
        <v>0</v>
      </c>
      <c r="BH356" s="187">
        <f>IF(N356="sníž. přenesená",J356,0)</f>
        <v>0</v>
      </c>
      <c r="BI356" s="187">
        <f>IF(N356="nulová",J356,0)</f>
        <v>0</v>
      </c>
      <c r="BJ356" s="19" t="s">
        <v>82</v>
      </c>
      <c r="BK356" s="187">
        <f>ROUND(I356*H356,2)</f>
        <v>0</v>
      </c>
      <c r="BL356" s="19" t="s">
        <v>137</v>
      </c>
      <c r="BM356" s="186" t="s">
        <v>497</v>
      </c>
    </row>
    <row r="357" spans="1:65" s="14" customFormat="1" ht="11.25" x14ac:dyDescent="0.2">
      <c r="B357" s="204"/>
      <c r="C357" s="205"/>
      <c r="D357" s="195" t="s">
        <v>140</v>
      </c>
      <c r="E357" s="205"/>
      <c r="F357" s="207" t="s">
        <v>498</v>
      </c>
      <c r="G357" s="205"/>
      <c r="H357" s="208">
        <v>5</v>
      </c>
      <c r="I357" s="209"/>
      <c r="J357" s="205"/>
      <c r="K357" s="205"/>
      <c r="L357" s="210"/>
      <c r="M357" s="211"/>
      <c r="N357" s="212"/>
      <c r="O357" s="212"/>
      <c r="P357" s="212"/>
      <c r="Q357" s="212"/>
      <c r="R357" s="212"/>
      <c r="S357" s="212"/>
      <c r="T357" s="213"/>
      <c r="AT357" s="214" t="s">
        <v>140</v>
      </c>
      <c r="AU357" s="214" t="s">
        <v>84</v>
      </c>
      <c r="AV357" s="14" t="s">
        <v>84</v>
      </c>
      <c r="AW357" s="14" t="s">
        <v>4</v>
      </c>
      <c r="AX357" s="14" t="s">
        <v>82</v>
      </c>
      <c r="AY357" s="214" t="s">
        <v>130</v>
      </c>
    </row>
    <row r="358" spans="1:65" s="2" customFormat="1" ht="16.5" customHeight="1" x14ac:dyDescent="0.2">
      <c r="A358" s="36"/>
      <c r="B358" s="37"/>
      <c r="C358" s="175" t="s">
        <v>499</v>
      </c>
      <c r="D358" s="175" t="s">
        <v>132</v>
      </c>
      <c r="E358" s="176" t="s">
        <v>500</v>
      </c>
      <c r="F358" s="177" t="s">
        <v>501</v>
      </c>
      <c r="G358" s="178" t="s">
        <v>457</v>
      </c>
      <c r="H358" s="179">
        <v>4</v>
      </c>
      <c r="I358" s="180"/>
      <c r="J358" s="181">
        <f>ROUND(I358*H358,2)</f>
        <v>0</v>
      </c>
      <c r="K358" s="177" t="s">
        <v>136</v>
      </c>
      <c r="L358" s="41"/>
      <c r="M358" s="182" t="s">
        <v>19</v>
      </c>
      <c r="N358" s="183" t="s">
        <v>45</v>
      </c>
      <c r="O358" s="66"/>
      <c r="P358" s="184">
        <f>O358*H358</f>
        <v>0</v>
      </c>
      <c r="Q358" s="184">
        <v>0.34076000000000001</v>
      </c>
      <c r="R358" s="184">
        <f>Q358*H358</f>
        <v>1.36304</v>
      </c>
      <c r="S358" s="184">
        <v>0</v>
      </c>
      <c r="T358" s="185">
        <f>S358*H358</f>
        <v>0</v>
      </c>
      <c r="U358" s="36"/>
      <c r="V358" s="36"/>
      <c r="W358" s="36"/>
      <c r="X358" s="36"/>
      <c r="Y358" s="36"/>
      <c r="Z358" s="36"/>
      <c r="AA358" s="36"/>
      <c r="AB358" s="36"/>
      <c r="AC358" s="36"/>
      <c r="AD358" s="36"/>
      <c r="AE358" s="36"/>
      <c r="AR358" s="186" t="s">
        <v>137</v>
      </c>
      <c r="AT358" s="186" t="s">
        <v>132</v>
      </c>
      <c r="AU358" s="186" t="s">
        <v>84</v>
      </c>
      <c r="AY358" s="19" t="s">
        <v>130</v>
      </c>
      <c r="BE358" s="187">
        <f>IF(N358="základní",J358,0)</f>
        <v>0</v>
      </c>
      <c r="BF358" s="187">
        <f>IF(N358="snížená",J358,0)</f>
        <v>0</v>
      </c>
      <c r="BG358" s="187">
        <f>IF(N358="zákl. přenesená",J358,0)</f>
        <v>0</v>
      </c>
      <c r="BH358" s="187">
        <f>IF(N358="sníž. přenesená",J358,0)</f>
        <v>0</v>
      </c>
      <c r="BI358" s="187">
        <f>IF(N358="nulová",J358,0)</f>
        <v>0</v>
      </c>
      <c r="BJ358" s="19" t="s">
        <v>82</v>
      </c>
      <c r="BK358" s="187">
        <f>ROUND(I358*H358,2)</f>
        <v>0</v>
      </c>
      <c r="BL358" s="19" t="s">
        <v>137</v>
      </c>
      <c r="BM358" s="186" t="s">
        <v>502</v>
      </c>
    </row>
    <row r="359" spans="1:65" s="2" customFormat="1" ht="11.25" x14ac:dyDescent="0.2">
      <c r="A359" s="36"/>
      <c r="B359" s="37"/>
      <c r="C359" s="38"/>
      <c r="D359" s="188" t="s">
        <v>138</v>
      </c>
      <c r="E359" s="38"/>
      <c r="F359" s="189" t="s">
        <v>503</v>
      </c>
      <c r="G359" s="38"/>
      <c r="H359" s="38"/>
      <c r="I359" s="190"/>
      <c r="J359" s="38"/>
      <c r="K359" s="38"/>
      <c r="L359" s="41"/>
      <c r="M359" s="191"/>
      <c r="N359" s="192"/>
      <c r="O359" s="66"/>
      <c r="P359" s="66"/>
      <c r="Q359" s="66"/>
      <c r="R359" s="66"/>
      <c r="S359" s="66"/>
      <c r="T359" s="67"/>
      <c r="U359" s="36"/>
      <c r="V359" s="36"/>
      <c r="W359" s="36"/>
      <c r="X359" s="36"/>
      <c r="Y359" s="36"/>
      <c r="Z359" s="36"/>
      <c r="AA359" s="36"/>
      <c r="AB359" s="36"/>
      <c r="AC359" s="36"/>
      <c r="AD359" s="36"/>
      <c r="AE359" s="36"/>
      <c r="AT359" s="19" t="s">
        <v>138</v>
      </c>
      <c r="AU359" s="19" t="s">
        <v>84</v>
      </c>
    </row>
    <row r="360" spans="1:65" s="14" customFormat="1" ht="11.25" x14ac:dyDescent="0.2">
      <c r="B360" s="204"/>
      <c r="C360" s="205"/>
      <c r="D360" s="195" t="s">
        <v>140</v>
      </c>
      <c r="E360" s="206" t="s">
        <v>19</v>
      </c>
      <c r="F360" s="207" t="s">
        <v>504</v>
      </c>
      <c r="G360" s="205"/>
      <c r="H360" s="208">
        <v>4</v>
      </c>
      <c r="I360" s="209"/>
      <c r="J360" s="205"/>
      <c r="K360" s="205"/>
      <c r="L360" s="210"/>
      <c r="M360" s="211"/>
      <c r="N360" s="212"/>
      <c r="O360" s="212"/>
      <c r="P360" s="212"/>
      <c r="Q360" s="212"/>
      <c r="R360" s="212"/>
      <c r="S360" s="212"/>
      <c r="T360" s="213"/>
      <c r="AT360" s="214" t="s">
        <v>140</v>
      </c>
      <c r="AU360" s="214" t="s">
        <v>84</v>
      </c>
      <c r="AV360" s="14" t="s">
        <v>84</v>
      </c>
      <c r="AW360" s="14" t="s">
        <v>35</v>
      </c>
      <c r="AX360" s="14" t="s">
        <v>82</v>
      </c>
      <c r="AY360" s="214" t="s">
        <v>130</v>
      </c>
    </row>
    <row r="361" spans="1:65" s="2" customFormat="1" ht="16.5" customHeight="1" x14ac:dyDescent="0.2">
      <c r="A361" s="36"/>
      <c r="B361" s="37"/>
      <c r="C361" s="175" t="s">
        <v>505</v>
      </c>
      <c r="D361" s="175" t="s">
        <v>132</v>
      </c>
      <c r="E361" s="176" t="s">
        <v>506</v>
      </c>
      <c r="F361" s="177" t="s">
        <v>507</v>
      </c>
      <c r="G361" s="178" t="s">
        <v>265</v>
      </c>
      <c r="H361" s="179">
        <v>8.5999999999999993E-2</v>
      </c>
      <c r="I361" s="180"/>
      <c r="J361" s="181">
        <f>ROUND(I361*H361,2)</f>
        <v>0</v>
      </c>
      <c r="K361" s="177" t="s">
        <v>136</v>
      </c>
      <c r="L361" s="41"/>
      <c r="M361" s="182" t="s">
        <v>19</v>
      </c>
      <c r="N361" s="183" t="s">
        <v>45</v>
      </c>
      <c r="O361" s="66"/>
      <c r="P361" s="184">
        <f>O361*H361</f>
        <v>0</v>
      </c>
      <c r="Q361" s="184">
        <v>1.0384</v>
      </c>
      <c r="R361" s="184">
        <f>Q361*H361</f>
        <v>8.930239999999999E-2</v>
      </c>
      <c r="S361" s="184">
        <v>0</v>
      </c>
      <c r="T361" s="185">
        <f>S361*H361</f>
        <v>0</v>
      </c>
      <c r="U361" s="36"/>
      <c r="V361" s="36"/>
      <c r="W361" s="36"/>
      <c r="X361" s="36"/>
      <c r="Y361" s="36"/>
      <c r="Z361" s="36"/>
      <c r="AA361" s="36"/>
      <c r="AB361" s="36"/>
      <c r="AC361" s="36"/>
      <c r="AD361" s="36"/>
      <c r="AE361" s="36"/>
      <c r="AR361" s="186" t="s">
        <v>137</v>
      </c>
      <c r="AT361" s="186" t="s">
        <v>132</v>
      </c>
      <c r="AU361" s="186" t="s">
        <v>84</v>
      </c>
      <c r="AY361" s="19" t="s">
        <v>130</v>
      </c>
      <c r="BE361" s="187">
        <f>IF(N361="základní",J361,0)</f>
        <v>0</v>
      </c>
      <c r="BF361" s="187">
        <f>IF(N361="snížená",J361,0)</f>
        <v>0</v>
      </c>
      <c r="BG361" s="187">
        <f>IF(N361="zákl. přenesená",J361,0)</f>
        <v>0</v>
      </c>
      <c r="BH361" s="187">
        <f>IF(N361="sníž. přenesená",J361,0)</f>
        <v>0</v>
      </c>
      <c r="BI361" s="187">
        <f>IF(N361="nulová",J361,0)</f>
        <v>0</v>
      </c>
      <c r="BJ361" s="19" t="s">
        <v>82</v>
      </c>
      <c r="BK361" s="187">
        <f>ROUND(I361*H361,2)</f>
        <v>0</v>
      </c>
      <c r="BL361" s="19" t="s">
        <v>137</v>
      </c>
      <c r="BM361" s="186" t="s">
        <v>508</v>
      </c>
    </row>
    <row r="362" spans="1:65" s="2" customFormat="1" ht="11.25" x14ac:dyDescent="0.2">
      <c r="A362" s="36"/>
      <c r="B362" s="37"/>
      <c r="C362" s="38"/>
      <c r="D362" s="188" t="s">
        <v>138</v>
      </c>
      <c r="E362" s="38"/>
      <c r="F362" s="189" t="s">
        <v>509</v>
      </c>
      <c r="G362" s="38"/>
      <c r="H362" s="38"/>
      <c r="I362" s="190"/>
      <c r="J362" s="38"/>
      <c r="K362" s="38"/>
      <c r="L362" s="41"/>
      <c r="M362" s="191"/>
      <c r="N362" s="192"/>
      <c r="O362" s="66"/>
      <c r="P362" s="66"/>
      <c r="Q362" s="66"/>
      <c r="R362" s="66"/>
      <c r="S362" s="66"/>
      <c r="T362" s="67"/>
      <c r="U362" s="36"/>
      <c r="V362" s="36"/>
      <c r="W362" s="36"/>
      <c r="X362" s="36"/>
      <c r="Y362" s="36"/>
      <c r="Z362" s="36"/>
      <c r="AA362" s="36"/>
      <c r="AB362" s="36"/>
      <c r="AC362" s="36"/>
      <c r="AD362" s="36"/>
      <c r="AE362" s="36"/>
      <c r="AT362" s="19" t="s">
        <v>138</v>
      </c>
      <c r="AU362" s="19" t="s">
        <v>84</v>
      </c>
    </row>
    <row r="363" spans="1:65" s="13" customFormat="1" ht="11.25" x14ac:dyDescent="0.2">
      <c r="B363" s="193"/>
      <c r="C363" s="194"/>
      <c r="D363" s="195" t="s">
        <v>140</v>
      </c>
      <c r="E363" s="196" t="s">
        <v>19</v>
      </c>
      <c r="F363" s="197" t="s">
        <v>510</v>
      </c>
      <c r="G363" s="194"/>
      <c r="H363" s="196" t="s">
        <v>19</v>
      </c>
      <c r="I363" s="198"/>
      <c r="J363" s="194"/>
      <c r="K363" s="194"/>
      <c r="L363" s="199"/>
      <c r="M363" s="200"/>
      <c r="N363" s="201"/>
      <c r="O363" s="201"/>
      <c r="P363" s="201"/>
      <c r="Q363" s="201"/>
      <c r="R363" s="201"/>
      <c r="S363" s="201"/>
      <c r="T363" s="202"/>
      <c r="AT363" s="203" t="s">
        <v>140</v>
      </c>
      <c r="AU363" s="203" t="s">
        <v>84</v>
      </c>
      <c r="AV363" s="13" t="s">
        <v>82</v>
      </c>
      <c r="AW363" s="13" t="s">
        <v>35</v>
      </c>
      <c r="AX363" s="13" t="s">
        <v>74</v>
      </c>
      <c r="AY363" s="203" t="s">
        <v>130</v>
      </c>
    </row>
    <row r="364" spans="1:65" s="14" customFormat="1" ht="11.25" x14ac:dyDescent="0.2">
      <c r="B364" s="204"/>
      <c r="C364" s="205"/>
      <c r="D364" s="195" t="s">
        <v>140</v>
      </c>
      <c r="E364" s="206" t="s">
        <v>19</v>
      </c>
      <c r="F364" s="207" t="s">
        <v>511</v>
      </c>
      <c r="G364" s="205"/>
      <c r="H364" s="208">
        <v>8.5999999999999993E-2</v>
      </c>
      <c r="I364" s="209"/>
      <c r="J364" s="205"/>
      <c r="K364" s="205"/>
      <c r="L364" s="210"/>
      <c r="M364" s="211"/>
      <c r="N364" s="212"/>
      <c r="O364" s="212"/>
      <c r="P364" s="212"/>
      <c r="Q364" s="212"/>
      <c r="R364" s="212"/>
      <c r="S364" s="212"/>
      <c r="T364" s="213"/>
      <c r="AT364" s="214" t="s">
        <v>140</v>
      </c>
      <c r="AU364" s="214" t="s">
        <v>84</v>
      </c>
      <c r="AV364" s="14" t="s">
        <v>84</v>
      </c>
      <c r="AW364" s="14" t="s">
        <v>35</v>
      </c>
      <c r="AX364" s="14" t="s">
        <v>74</v>
      </c>
      <c r="AY364" s="214" t="s">
        <v>130</v>
      </c>
    </row>
    <row r="365" spans="1:65" s="15" customFormat="1" ht="11.25" x14ac:dyDescent="0.2">
      <c r="B365" s="215"/>
      <c r="C365" s="216"/>
      <c r="D365" s="195" t="s">
        <v>140</v>
      </c>
      <c r="E365" s="217" t="s">
        <v>19</v>
      </c>
      <c r="F365" s="218" t="s">
        <v>143</v>
      </c>
      <c r="G365" s="216"/>
      <c r="H365" s="219">
        <v>8.5999999999999993E-2</v>
      </c>
      <c r="I365" s="220"/>
      <c r="J365" s="216"/>
      <c r="K365" s="216"/>
      <c r="L365" s="221"/>
      <c r="M365" s="222"/>
      <c r="N365" s="223"/>
      <c r="O365" s="223"/>
      <c r="P365" s="223"/>
      <c r="Q365" s="223"/>
      <c r="R365" s="223"/>
      <c r="S365" s="223"/>
      <c r="T365" s="224"/>
      <c r="AT365" s="225" t="s">
        <v>140</v>
      </c>
      <c r="AU365" s="225" t="s">
        <v>84</v>
      </c>
      <c r="AV365" s="15" t="s">
        <v>137</v>
      </c>
      <c r="AW365" s="15" t="s">
        <v>35</v>
      </c>
      <c r="AX365" s="15" t="s">
        <v>82</v>
      </c>
      <c r="AY365" s="225" t="s">
        <v>130</v>
      </c>
    </row>
    <row r="366" spans="1:65" s="2" customFormat="1" ht="16.5" customHeight="1" x14ac:dyDescent="0.2">
      <c r="A366" s="36"/>
      <c r="B366" s="37"/>
      <c r="C366" s="175" t="s">
        <v>411</v>
      </c>
      <c r="D366" s="175" t="s">
        <v>132</v>
      </c>
      <c r="E366" s="176" t="s">
        <v>512</v>
      </c>
      <c r="F366" s="177" t="s">
        <v>513</v>
      </c>
      <c r="G366" s="178" t="s">
        <v>207</v>
      </c>
      <c r="H366" s="179">
        <v>0.61</v>
      </c>
      <c r="I366" s="180"/>
      <c r="J366" s="181">
        <f>ROUND(I366*H366,2)</f>
        <v>0</v>
      </c>
      <c r="K366" s="177" t="s">
        <v>136</v>
      </c>
      <c r="L366" s="41"/>
      <c r="M366" s="182" t="s">
        <v>19</v>
      </c>
      <c r="N366" s="183" t="s">
        <v>45</v>
      </c>
      <c r="O366" s="66"/>
      <c r="P366" s="184">
        <f>O366*H366</f>
        <v>0</v>
      </c>
      <c r="Q366" s="184">
        <v>2.6446800000000001</v>
      </c>
      <c r="R366" s="184">
        <f>Q366*H366</f>
        <v>1.6132548</v>
      </c>
      <c r="S366" s="184">
        <v>0</v>
      </c>
      <c r="T366" s="185">
        <f>S366*H366</f>
        <v>0</v>
      </c>
      <c r="U366" s="36"/>
      <c r="V366" s="36"/>
      <c r="W366" s="36"/>
      <c r="X366" s="36"/>
      <c r="Y366" s="36"/>
      <c r="Z366" s="36"/>
      <c r="AA366" s="36"/>
      <c r="AB366" s="36"/>
      <c r="AC366" s="36"/>
      <c r="AD366" s="36"/>
      <c r="AE366" s="36"/>
      <c r="AR366" s="186" t="s">
        <v>137</v>
      </c>
      <c r="AT366" s="186" t="s">
        <v>132</v>
      </c>
      <c r="AU366" s="186" t="s">
        <v>84</v>
      </c>
      <c r="AY366" s="19" t="s">
        <v>130</v>
      </c>
      <c r="BE366" s="187">
        <f>IF(N366="základní",J366,0)</f>
        <v>0</v>
      </c>
      <c r="BF366" s="187">
        <f>IF(N366="snížená",J366,0)</f>
        <v>0</v>
      </c>
      <c r="BG366" s="187">
        <f>IF(N366="zákl. přenesená",J366,0)</f>
        <v>0</v>
      </c>
      <c r="BH366" s="187">
        <f>IF(N366="sníž. přenesená",J366,0)</f>
        <v>0</v>
      </c>
      <c r="BI366" s="187">
        <f>IF(N366="nulová",J366,0)</f>
        <v>0</v>
      </c>
      <c r="BJ366" s="19" t="s">
        <v>82</v>
      </c>
      <c r="BK366" s="187">
        <f>ROUND(I366*H366,2)</f>
        <v>0</v>
      </c>
      <c r="BL366" s="19" t="s">
        <v>137</v>
      </c>
      <c r="BM366" s="186" t="s">
        <v>514</v>
      </c>
    </row>
    <row r="367" spans="1:65" s="2" customFormat="1" ht="11.25" x14ac:dyDescent="0.2">
      <c r="A367" s="36"/>
      <c r="B367" s="37"/>
      <c r="C367" s="38"/>
      <c r="D367" s="188" t="s">
        <v>138</v>
      </c>
      <c r="E367" s="38"/>
      <c r="F367" s="189" t="s">
        <v>515</v>
      </c>
      <c r="G367" s="38"/>
      <c r="H367" s="38"/>
      <c r="I367" s="190"/>
      <c r="J367" s="38"/>
      <c r="K367" s="38"/>
      <c r="L367" s="41"/>
      <c r="M367" s="191"/>
      <c r="N367" s="192"/>
      <c r="O367" s="66"/>
      <c r="P367" s="66"/>
      <c r="Q367" s="66"/>
      <c r="R367" s="66"/>
      <c r="S367" s="66"/>
      <c r="T367" s="67"/>
      <c r="U367" s="36"/>
      <c r="V367" s="36"/>
      <c r="W367" s="36"/>
      <c r="X367" s="36"/>
      <c r="Y367" s="36"/>
      <c r="Z367" s="36"/>
      <c r="AA367" s="36"/>
      <c r="AB367" s="36"/>
      <c r="AC367" s="36"/>
      <c r="AD367" s="36"/>
      <c r="AE367" s="36"/>
      <c r="AT367" s="19" t="s">
        <v>138</v>
      </c>
      <c r="AU367" s="19" t="s">
        <v>84</v>
      </c>
    </row>
    <row r="368" spans="1:65" s="13" customFormat="1" ht="11.25" x14ac:dyDescent="0.2">
      <c r="B368" s="193"/>
      <c r="C368" s="194"/>
      <c r="D368" s="195" t="s">
        <v>140</v>
      </c>
      <c r="E368" s="196" t="s">
        <v>19</v>
      </c>
      <c r="F368" s="197" t="s">
        <v>516</v>
      </c>
      <c r="G368" s="194"/>
      <c r="H368" s="196" t="s">
        <v>19</v>
      </c>
      <c r="I368" s="198"/>
      <c r="J368" s="194"/>
      <c r="K368" s="194"/>
      <c r="L368" s="199"/>
      <c r="M368" s="200"/>
      <c r="N368" s="201"/>
      <c r="O368" s="201"/>
      <c r="P368" s="201"/>
      <c r="Q368" s="201"/>
      <c r="R368" s="201"/>
      <c r="S368" s="201"/>
      <c r="T368" s="202"/>
      <c r="AT368" s="203" t="s">
        <v>140</v>
      </c>
      <c r="AU368" s="203" t="s">
        <v>84</v>
      </c>
      <c r="AV368" s="13" t="s">
        <v>82</v>
      </c>
      <c r="AW368" s="13" t="s">
        <v>35</v>
      </c>
      <c r="AX368" s="13" t="s">
        <v>74</v>
      </c>
      <c r="AY368" s="203" t="s">
        <v>130</v>
      </c>
    </row>
    <row r="369" spans="1:65" s="13" customFormat="1" ht="11.25" x14ac:dyDescent="0.2">
      <c r="B369" s="193"/>
      <c r="C369" s="194"/>
      <c r="D369" s="195" t="s">
        <v>140</v>
      </c>
      <c r="E369" s="196" t="s">
        <v>19</v>
      </c>
      <c r="F369" s="197" t="s">
        <v>517</v>
      </c>
      <c r="G369" s="194"/>
      <c r="H369" s="196" t="s">
        <v>19</v>
      </c>
      <c r="I369" s="198"/>
      <c r="J369" s="194"/>
      <c r="K369" s="194"/>
      <c r="L369" s="199"/>
      <c r="M369" s="200"/>
      <c r="N369" s="201"/>
      <c r="O369" s="201"/>
      <c r="P369" s="201"/>
      <c r="Q369" s="201"/>
      <c r="R369" s="201"/>
      <c r="S369" s="201"/>
      <c r="T369" s="202"/>
      <c r="AT369" s="203" t="s">
        <v>140</v>
      </c>
      <c r="AU369" s="203" t="s">
        <v>84</v>
      </c>
      <c r="AV369" s="13" t="s">
        <v>82</v>
      </c>
      <c r="AW369" s="13" t="s">
        <v>35</v>
      </c>
      <c r="AX369" s="13" t="s">
        <v>74</v>
      </c>
      <c r="AY369" s="203" t="s">
        <v>130</v>
      </c>
    </row>
    <row r="370" spans="1:65" s="14" customFormat="1" ht="11.25" x14ac:dyDescent="0.2">
      <c r="B370" s="204"/>
      <c r="C370" s="205"/>
      <c r="D370" s="195" t="s">
        <v>140</v>
      </c>
      <c r="E370" s="206" t="s">
        <v>19</v>
      </c>
      <c r="F370" s="207" t="s">
        <v>518</v>
      </c>
      <c r="G370" s="205"/>
      <c r="H370" s="208">
        <v>0.61</v>
      </c>
      <c r="I370" s="209"/>
      <c r="J370" s="205"/>
      <c r="K370" s="205"/>
      <c r="L370" s="210"/>
      <c r="M370" s="211"/>
      <c r="N370" s="212"/>
      <c r="O370" s="212"/>
      <c r="P370" s="212"/>
      <c r="Q370" s="212"/>
      <c r="R370" s="212"/>
      <c r="S370" s="212"/>
      <c r="T370" s="213"/>
      <c r="AT370" s="214" t="s">
        <v>140</v>
      </c>
      <c r="AU370" s="214" t="s">
        <v>84</v>
      </c>
      <c r="AV370" s="14" t="s">
        <v>84</v>
      </c>
      <c r="AW370" s="14" t="s">
        <v>35</v>
      </c>
      <c r="AX370" s="14" t="s">
        <v>74</v>
      </c>
      <c r="AY370" s="214" t="s">
        <v>130</v>
      </c>
    </row>
    <row r="371" spans="1:65" s="15" customFormat="1" ht="11.25" x14ac:dyDescent="0.2">
      <c r="B371" s="215"/>
      <c r="C371" s="216"/>
      <c r="D371" s="195" t="s">
        <v>140</v>
      </c>
      <c r="E371" s="217" t="s">
        <v>19</v>
      </c>
      <c r="F371" s="218" t="s">
        <v>143</v>
      </c>
      <c r="G371" s="216"/>
      <c r="H371" s="219">
        <v>0.61</v>
      </c>
      <c r="I371" s="220"/>
      <c r="J371" s="216"/>
      <c r="K371" s="216"/>
      <c r="L371" s="221"/>
      <c r="M371" s="222"/>
      <c r="N371" s="223"/>
      <c r="O371" s="223"/>
      <c r="P371" s="223"/>
      <c r="Q371" s="223"/>
      <c r="R371" s="223"/>
      <c r="S371" s="223"/>
      <c r="T371" s="224"/>
      <c r="AT371" s="225" t="s">
        <v>140</v>
      </c>
      <c r="AU371" s="225" t="s">
        <v>84</v>
      </c>
      <c r="AV371" s="15" t="s">
        <v>137</v>
      </c>
      <c r="AW371" s="15" t="s">
        <v>35</v>
      </c>
      <c r="AX371" s="15" t="s">
        <v>82</v>
      </c>
      <c r="AY371" s="225" t="s">
        <v>130</v>
      </c>
    </row>
    <row r="372" spans="1:65" s="2" customFormat="1" ht="16.5" customHeight="1" x14ac:dyDescent="0.2">
      <c r="A372" s="36"/>
      <c r="B372" s="37"/>
      <c r="C372" s="175" t="s">
        <v>519</v>
      </c>
      <c r="D372" s="175" t="s">
        <v>132</v>
      </c>
      <c r="E372" s="176" t="s">
        <v>520</v>
      </c>
      <c r="F372" s="177" t="s">
        <v>521</v>
      </c>
      <c r="G372" s="178" t="s">
        <v>457</v>
      </c>
      <c r="H372" s="179">
        <v>4</v>
      </c>
      <c r="I372" s="180"/>
      <c r="J372" s="181">
        <f>ROUND(I372*H372,2)</f>
        <v>0</v>
      </c>
      <c r="K372" s="177" t="s">
        <v>136</v>
      </c>
      <c r="L372" s="41"/>
      <c r="M372" s="182" t="s">
        <v>19</v>
      </c>
      <c r="N372" s="183" t="s">
        <v>45</v>
      </c>
      <c r="O372" s="66"/>
      <c r="P372" s="184">
        <f>O372*H372</f>
        <v>0</v>
      </c>
      <c r="Q372" s="184">
        <v>0.14401</v>
      </c>
      <c r="R372" s="184">
        <f>Q372*H372</f>
        <v>0.57604</v>
      </c>
      <c r="S372" s="184">
        <v>0</v>
      </c>
      <c r="T372" s="185">
        <f>S372*H372</f>
        <v>0</v>
      </c>
      <c r="U372" s="36"/>
      <c r="V372" s="36"/>
      <c r="W372" s="36"/>
      <c r="X372" s="36"/>
      <c r="Y372" s="36"/>
      <c r="Z372" s="36"/>
      <c r="AA372" s="36"/>
      <c r="AB372" s="36"/>
      <c r="AC372" s="36"/>
      <c r="AD372" s="36"/>
      <c r="AE372" s="36"/>
      <c r="AR372" s="186" t="s">
        <v>137</v>
      </c>
      <c r="AT372" s="186" t="s">
        <v>132</v>
      </c>
      <c r="AU372" s="186" t="s">
        <v>84</v>
      </c>
      <c r="AY372" s="19" t="s">
        <v>130</v>
      </c>
      <c r="BE372" s="187">
        <f>IF(N372="základní",J372,0)</f>
        <v>0</v>
      </c>
      <c r="BF372" s="187">
        <f>IF(N372="snížená",J372,0)</f>
        <v>0</v>
      </c>
      <c r="BG372" s="187">
        <f>IF(N372="zákl. přenesená",J372,0)</f>
        <v>0</v>
      </c>
      <c r="BH372" s="187">
        <f>IF(N372="sníž. přenesená",J372,0)</f>
        <v>0</v>
      </c>
      <c r="BI372" s="187">
        <f>IF(N372="nulová",J372,0)</f>
        <v>0</v>
      </c>
      <c r="BJ372" s="19" t="s">
        <v>82</v>
      </c>
      <c r="BK372" s="187">
        <f>ROUND(I372*H372,2)</f>
        <v>0</v>
      </c>
      <c r="BL372" s="19" t="s">
        <v>137</v>
      </c>
      <c r="BM372" s="186" t="s">
        <v>522</v>
      </c>
    </row>
    <row r="373" spans="1:65" s="2" customFormat="1" ht="11.25" x14ac:dyDescent="0.2">
      <c r="A373" s="36"/>
      <c r="B373" s="37"/>
      <c r="C373" s="38"/>
      <c r="D373" s="188" t="s">
        <v>138</v>
      </c>
      <c r="E373" s="38"/>
      <c r="F373" s="189" t="s">
        <v>523</v>
      </c>
      <c r="G373" s="38"/>
      <c r="H373" s="38"/>
      <c r="I373" s="190"/>
      <c r="J373" s="38"/>
      <c r="K373" s="38"/>
      <c r="L373" s="41"/>
      <c r="M373" s="191"/>
      <c r="N373" s="192"/>
      <c r="O373" s="66"/>
      <c r="P373" s="66"/>
      <c r="Q373" s="66"/>
      <c r="R373" s="66"/>
      <c r="S373" s="66"/>
      <c r="T373" s="67"/>
      <c r="U373" s="36"/>
      <c r="V373" s="36"/>
      <c r="W373" s="36"/>
      <c r="X373" s="36"/>
      <c r="Y373" s="36"/>
      <c r="Z373" s="36"/>
      <c r="AA373" s="36"/>
      <c r="AB373" s="36"/>
      <c r="AC373" s="36"/>
      <c r="AD373" s="36"/>
      <c r="AE373" s="36"/>
      <c r="AT373" s="19" t="s">
        <v>138</v>
      </c>
      <c r="AU373" s="19" t="s">
        <v>84</v>
      </c>
    </row>
    <row r="374" spans="1:65" s="14" customFormat="1" ht="11.25" x14ac:dyDescent="0.2">
      <c r="B374" s="204"/>
      <c r="C374" s="205"/>
      <c r="D374" s="195" t="s">
        <v>140</v>
      </c>
      <c r="E374" s="206" t="s">
        <v>19</v>
      </c>
      <c r="F374" s="207" t="s">
        <v>524</v>
      </c>
      <c r="G374" s="205"/>
      <c r="H374" s="208">
        <v>4</v>
      </c>
      <c r="I374" s="209"/>
      <c r="J374" s="205"/>
      <c r="K374" s="205"/>
      <c r="L374" s="210"/>
      <c r="M374" s="211"/>
      <c r="N374" s="212"/>
      <c r="O374" s="212"/>
      <c r="P374" s="212"/>
      <c r="Q374" s="212"/>
      <c r="R374" s="212"/>
      <c r="S374" s="212"/>
      <c r="T374" s="213"/>
      <c r="AT374" s="214" t="s">
        <v>140</v>
      </c>
      <c r="AU374" s="214" t="s">
        <v>84</v>
      </c>
      <c r="AV374" s="14" t="s">
        <v>84</v>
      </c>
      <c r="AW374" s="14" t="s">
        <v>35</v>
      </c>
      <c r="AX374" s="14" t="s">
        <v>82</v>
      </c>
      <c r="AY374" s="214" t="s">
        <v>130</v>
      </c>
    </row>
    <row r="375" spans="1:65" s="2" customFormat="1" ht="16.5" customHeight="1" x14ac:dyDescent="0.2">
      <c r="A375" s="36"/>
      <c r="B375" s="37"/>
      <c r="C375" s="226" t="s">
        <v>525</v>
      </c>
      <c r="D375" s="226" t="s">
        <v>180</v>
      </c>
      <c r="E375" s="227" t="s">
        <v>526</v>
      </c>
      <c r="F375" s="228" t="s">
        <v>527</v>
      </c>
      <c r="G375" s="229" t="s">
        <v>457</v>
      </c>
      <c r="H375" s="230">
        <v>4</v>
      </c>
      <c r="I375" s="231"/>
      <c r="J375" s="232">
        <f>ROUND(I375*H375,2)</f>
        <v>0</v>
      </c>
      <c r="K375" s="228" t="s">
        <v>388</v>
      </c>
      <c r="L375" s="233"/>
      <c r="M375" s="234" t="s">
        <v>19</v>
      </c>
      <c r="N375" s="235" t="s">
        <v>45</v>
      </c>
      <c r="O375" s="66"/>
      <c r="P375" s="184">
        <f>O375*H375</f>
        <v>0</v>
      </c>
      <c r="Q375" s="184">
        <v>3.15</v>
      </c>
      <c r="R375" s="184">
        <f>Q375*H375</f>
        <v>12.6</v>
      </c>
      <c r="S375" s="184">
        <v>0</v>
      </c>
      <c r="T375" s="185">
        <f>S375*H375</f>
        <v>0</v>
      </c>
      <c r="U375" s="36"/>
      <c r="V375" s="36"/>
      <c r="W375" s="36"/>
      <c r="X375" s="36"/>
      <c r="Y375" s="36"/>
      <c r="Z375" s="36"/>
      <c r="AA375" s="36"/>
      <c r="AB375" s="36"/>
      <c r="AC375" s="36"/>
      <c r="AD375" s="36"/>
      <c r="AE375" s="36"/>
      <c r="AR375" s="186" t="s">
        <v>179</v>
      </c>
      <c r="AT375" s="186" t="s">
        <v>180</v>
      </c>
      <c r="AU375" s="186" t="s">
        <v>84</v>
      </c>
      <c r="AY375" s="19" t="s">
        <v>130</v>
      </c>
      <c r="BE375" s="187">
        <f>IF(N375="základní",J375,0)</f>
        <v>0</v>
      </c>
      <c r="BF375" s="187">
        <f>IF(N375="snížená",J375,0)</f>
        <v>0</v>
      </c>
      <c r="BG375" s="187">
        <f>IF(N375="zákl. přenesená",J375,0)</f>
        <v>0</v>
      </c>
      <c r="BH375" s="187">
        <f>IF(N375="sníž. přenesená",J375,0)</f>
        <v>0</v>
      </c>
      <c r="BI375" s="187">
        <f>IF(N375="nulová",J375,0)</f>
        <v>0</v>
      </c>
      <c r="BJ375" s="19" t="s">
        <v>82</v>
      </c>
      <c r="BK375" s="187">
        <f>ROUND(I375*H375,2)</f>
        <v>0</v>
      </c>
      <c r="BL375" s="19" t="s">
        <v>137</v>
      </c>
      <c r="BM375" s="186" t="s">
        <v>528</v>
      </c>
    </row>
    <row r="376" spans="1:65" s="14" customFormat="1" ht="11.25" x14ac:dyDescent="0.2">
      <c r="B376" s="204"/>
      <c r="C376" s="205"/>
      <c r="D376" s="195" t="s">
        <v>140</v>
      </c>
      <c r="E376" s="206" t="s">
        <v>19</v>
      </c>
      <c r="F376" s="207" t="s">
        <v>529</v>
      </c>
      <c r="G376" s="205"/>
      <c r="H376" s="208">
        <v>4</v>
      </c>
      <c r="I376" s="209"/>
      <c r="J376" s="205"/>
      <c r="K376" s="205"/>
      <c r="L376" s="210"/>
      <c r="M376" s="211"/>
      <c r="N376" s="212"/>
      <c r="O376" s="212"/>
      <c r="P376" s="212"/>
      <c r="Q376" s="212"/>
      <c r="R376" s="212"/>
      <c r="S376" s="212"/>
      <c r="T376" s="213"/>
      <c r="AT376" s="214" t="s">
        <v>140</v>
      </c>
      <c r="AU376" s="214" t="s">
        <v>84</v>
      </c>
      <c r="AV376" s="14" t="s">
        <v>84</v>
      </c>
      <c r="AW376" s="14" t="s">
        <v>35</v>
      </c>
      <c r="AX376" s="14" t="s">
        <v>82</v>
      </c>
      <c r="AY376" s="214" t="s">
        <v>130</v>
      </c>
    </row>
    <row r="377" spans="1:65" s="12" customFormat="1" ht="22.9" customHeight="1" x14ac:dyDescent="0.2">
      <c r="B377" s="159"/>
      <c r="C377" s="160"/>
      <c r="D377" s="161" t="s">
        <v>73</v>
      </c>
      <c r="E377" s="173" t="s">
        <v>137</v>
      </c>
      <c r="F377" s="173" t="s">
        <v>530</v>
      </c>
      <c r="G377" s="160"/>
      <c r="H377" s="160"/>
      <c r="I377" s="163"/>
      <c r="J377" s="174">
        <f>BK377</f>
        <v>0</v>
      </c>
      <c r="K377" s="160"/>
      <c r="L377" s="165"/>
      <c r="M377" s="166"/>
      <c r="N377" s="167"/>
      <c r="O377" s="167"/>
      <c r="P377" s="168">
        <f>SUM(P378:P428)</f>
        <v>0</v>
      </c>
      <c r="Q377" s="167"/>
      <c r="R377" s="168">
        <f>SUM(R378:R428)</f>
        <v>222.05705720000003</v>
      </c>
      <c r="S377" s="167"/>
      <c r="T377" s="169">
        <f>SUM(T378:T428)</f>
        <v>0</v>
      </c>
      <c r="AR377" s="170" t="s">
        <v>82</v>
      </c>
      <c r="AT377" s="171" t="s">
        <v>73</v>
      </c>
      <c r="AU377" s="171" t="s">
        <v>82</v>
      </c>
      <c r="AY377" s="170" t="s">
        <v>130</v>
      </c>
      <c r="BK377" s="172">
        <f>SUM(BK378:BK428)</f>
        <v>0</v>
      </c>
    </row>
    <row r="378" spans="1:65" s="2" customFormat="1" ht="16.5" customHeight="1" x14ac:dyDescent="0.2">
      <c r="A378" s="36"/>
      <c r="B378" s="37"/>
      <c r="C378" s="175" t="s">
        <v>531</v>
      </c>
      <c r="D378" s="175" t="s">
        <v>132</v>
      </c>
      <c r="E378" s="176" t="s">
        <v>532</v>
      </c>
      <c r="F378" s="177" t="s">
        <v>533</v>
      </c>
      <c r="G378" s="178" t="s">
        <v>207</v>
      </c>
      <c r="H378" s="179">
        <v>18</v>
      </c>
      <c r="I378" s="180"/>
      <c r="J378" s="181">
        <f>ROUND(I378*H378,2)</f>
        <v>0</v>
      </c>
      <c r="K378" s="177" t="s">
        <v>136</v>
      </c>
      <c r="L378" s="41"/>
      <c r="M378" s="182" t="s">
        <v>19</v>
      </c>
      <c r="N378" s="183" t="s">
        <v>45</v>
      </c>
      <c r="O378" s="66"/>
      <c r="P378" s="184">
        <f>O378*H378</f>
        <v>0</v>
      </c>
      <c r="Q378" s="184">
        <v>0</v>
      </c>
      <c r="R378" s="184">
        <f>Q378*H378</f>
        <v>0</v>
      </c>
      <c r="S378" s="184">
        <v>0</v>
      </c>
      <c r="T378" s="185">
        <f>S378*H378</f>
        <v>0</v>
      </c>
      <c r="U378" s="36"/>
      <c r="V378" s="36"/>
      <c r="W378" s="36"/>
      <c r="X378" s="36"/>
      <c r="Y378" s="36"/>
      <c r="Z378" s="36"/>
      <c r="AA378" s="36"/>
      <c r="AB378" s="36"/>
      <c r="AC378" s="36"/>
      <c r="AD378" s="36"/>
      <c r="AE378" s="36"/>
      <c r="AR378" s="186" t="s">
        <v>137</v>
      </c>
      <c r="AT378" s="186" t="s">
        <v>132</v>
      </c>
      <c r="AU378" s="186" t="s">
        <v>84</v>
      </c>
      <c r="AY378" s="19" t="s">
        <v>130</v>
      </c>
      <c r="BE378" s="187">
        <f>IF(N378="základní",J378,0)</f>
        <v>0</v>
      </c>
      <c r="BF378" s="187">
        <f>IF(N378="snížená",J378,0)</f>
        <v>0</v>
      </c>
      <c r="BG378" s="187">
        <f>IF(N378="zákl. přenesená",J378,0)</f>
        <v>0</v>
      </c>
      <c r="BH378" s="187">
        <f>IF(N378="sníž. přenesená",J378,0)</f>
        <v>0</v>
      </c>
      <c r="BI378" s="187">
        <f>IF(N378="nulová",J378,0)</f>
        <v>0</v>
      </c>
      <c r="BJ378" s="19" t="s">
        <v>82</v>
      </c>
      <c r="BK378" s="187">
        <f>ROUND(I378*H378,2)</f>
        <v>0</v>
      </c>
      <c r="BL378" s="19" t="s">
        <v>137</v>
      </c>
      <c r="BM378" s="186" t="s">
        <v>534</v>
      </c>
    </row>
    <row r="379" spans="1:65" s="2" customFormat="1" ht="11.25" x14ac:dyDescent="0.2">
      <c r="A379" s="36"/>
      <c r="B379" s="37"/>
      <c r="C379" s="38"/>
      <c r="D379" s="188" t="s">
        <v>138</v>
      </c>
      <c r="E379" s="38"/>
      <c r="F379" s="189" t="s">
        <v>535</v>
      </c>
      <c r="G379" s="38"/>
      <c r="H379" s="38"/>
      <c r="I379" s="190"/>
      <c r="J379" s="38"/>
      <c r="K379" s="38"/>
      <c r="L379" s="41"/>
      <c r="M379" s="191"/>
      <c r="N379" s="192"/>
      <c r="O379" s="66"/>
      <c r="P379" s="66"/>
      <c r="Q379" s="66"/>
      <c r="R379" s="66"/>
      <c r="S379" s="66"/>
      <c r="T379" s="67"/>
      <c r="U379" s="36"/>
      <c r="V379" s="36"/>
      <c r="W379" s="36"/>
      <c r="X379" s="36"/>
      <c r="Y379" s="36"/>
      <c r="Z379" s="36"/>
      <c r="AA379" s="36"/>
      <c r="AB379" s="36"/>
      <c r="AC379" s="36"/>
      <c r="AD379" s="36"/>
      <c r="AE379" s="36"/>
      <c r="AT379" s="19" t="s">
        <v>138</v>
      </c>
      <c r="AU379" s="19" t="s">
        <v>84</v>
      </c>
    </row>
    <row r="380" spans="1:65" s="13" customFormat="1" ht="11.25" x14ac:dyDescent="0.2">
      <c r="B380" s="193"/>
      <c r="C380" s="194"/>
      <c r="D380" s="195" t="s">
        <v>140</v>
      </c>
      <c r="E380" s="196" t="s">
        <v>19</v>
      </c>
      <c r="F380" s="197" t="s">
        <v>536</v>
      </c>
      <c r="G380" s="194"/>
      <c r="H380" s="196" t="s">
        <v>19</v>
      </c>
      <c r="I380" s="198"/>
      <c r="J380" s="194"/>
      <c r="K380" s="194"/>
      <c r="L380" s="199"/>
      <c r="M380" s="200"/>
      <c r="N380" s="201"/>
      <c r="O380" s="201"/>
      <c r="P380" s="201"/>
      <c r="Q380" s="201"/>
      <c r="R380" s="201"/>
      <c r="S380" s="201"/>
      <c r="T380" s="202"/>
      <c r="AT380" s="203" t="s">
        <v>140</v>
      </c>
      <c r="AU380" s="203" t="s">
        <v>84</v>
      </c>
      <c r="AV380" s="13" t="s">
        <v>82</v>
      </c>
      <c r="AW380" s="13" t="s">
        <v>35</v>
      </c>
      <c r="AX380" s="13" t="s">
        <v>74</v>
      </c>
      <c r="AY380" s="203" t="s">
        <v>130</v>
      </c>
    </row>
    <row r="381" spans="1:65" s="14" customFormat="1" ht="11.25" x14ac:dyDescent="0.2">
      <c r="B381" s="204"/>
      <c r="C381" s="205"/>
      <c r="D381" s="195" t="s">
        <v>140</v>
      </c>
      <c r="E381" s="206" t="s">
        <v>19</v>
      </c>
      <c r="F381" s="207" t="s">
        <v>537</v>
      </c>
      <c r="G381" s="205"/>
      <c r="H381" s="208">
        <v>18</v>
      </c>
      <c r="I381" s="209"/>
      <c r="J381" s="205"/>
      <c r="K381" s="205"/>
      <c r="L381" s="210"/>
      <c r="M381" s="211"/>
      <c r="N381" s="212"/>
      <c r="O381" s="212"/>
      <c r="P381" s="212"/>
      <c r="Q381" s="212"/>
      <c r="R381" s="212"/>
      <c r="S381" s="212"/>
      <c r="T381" s="213"/>
      <c r="AT381" s="214" t="s">
        <v>140</v>
      </c>
      <c r="AU381" s="214" t="s">
        <v>84</v>
      </c>
      <c r="AV381" s="14" t="s">
        <v>84</v>
      </c>
      <c r="AW381" s="14" t="s">
        <v>35</v>
      </c>
      <c r="AX381" s="14" t="s">
        <v>74</v>
      </c>
      <c r="AY381" s="214" t="s">
        <v>130</v>
      </c>
    </row>
    <row r="382" spans="1:65" s="15" customFormat="1" ht="11.25" x14ac:dyDescent="0.2">
      <c r="B382" s="215"/>
      <c r="C382" s="216"/>
      <c r="D382" s="195" t="s">
        <v>140</v>
      </c>
      <c r="E382" s="217" t="s">
        <v>19</v>
      </c>
      <c r="F382" s="218" t="s">
        <v>143</v>
      </c>
      <c r="G382" s="216"/>
      <c r="H382" s="219">
        <v>18</v>
      </c>
      <c r="I382" s="220"/>
      <c r="J382" s="216"/>
      <c r="K382" s="216"/>
      <c r="L382" s="221"/>
      <c r="M382" s="222"/>
      <c r="N382" s="223"/>
      <c r="O382" s="223"/>
      <c r="P382" s="223"/>
      <c r="Q382" s="223"/>
      <c r="R382" s="223"/>
      <c r="S382" s="223"/>
      <c r="T382" s="224"/>
      <c r="AT382" s="225" t="s">
        <v>140</v>
      </c>
      <c r="AU382" s="225" t="s">
        <v>84</v>
      </c>
      <c r="AV382" s="15" t="s">
        <v>137</v>
      </c>
      <c r="AW382" s="15" t="s">
        <v>35</v>
      </c>
      <c r="AX382" s="15" t="s">
        <v>82</v>
      </c>
      <c r="AY382" s="225" t="s">
        <v>130</v>
      </c>
    </row>
    <row r="383" spans="1:65" s="2" customFormat="1" ht="24.2" customHeight="1" x14ac:dyDescent="0.2">
      <c r="A383" s="36"/>
      <c r="B383" s="37"/>
      <c r="C383" s="175" t="s">
        <v>423</v>
      </c>
      <c r="D383" s="175" t="s">
        <v>132</v>
      </c>
      <c r="E383" s="176" t="s">
        <v>538</v>
      </c>
      <c r="F383" s="177" t="s">
        <v>539</v>
      </c>
      <c r="G383" s="178" t="s">
        <v>207</v>
      </c>
      <c r="H383" s="179">
        <v>18</v>
      </c>
      <c r="I383" s="180"/>
      <c r="J383" s="181">
        <f>ROUND(I383*H383,2)</f>
        <v>0</v>
      </c>
      <c r="K383" s="177" t="s">
        <v>136</v>
      </c>
      <c r="L383" s="41"/>
      <c r="M383" s="182" t="s">
        <v>19</v>
      </c>
      <c r="N383" s="183" t="s">
        <v>45</v>
      </c>
      <c r="O383" s="66"/>
      <c r="P383" s="184">
        <f>O383*H383</f>
        <v>0</v>
      </c>
      <c r="Q383" s="184">
        <v>0</v>
      </c>
      <c r="R383" s="184">
        <f>Q383*H383</f>
        <v>0</v>
      </c>
      <c r="S383" s="184">
        <v>0</v>
      </c>
      <c r="T383" s="185">
        <f>S383*H383</f>
        <v>0</v>
      </c>
      <c r="U383" s="36"/>
      <c r="V383" s="36"/>
      <c r="W383" s="36"/>
      <c r="X383" s="36"/>
      <c r="Y383" s="36"/>
      <c r="Z383" s="36"/>
      <c r="AA383" s="36"/>
      <c r="AB383" s="36"/>
      <c r="AC383" s="36"/>
      <c r="AD383" s="36"/>
      <c r="AE383" s="36"/>
      <c r="AR383" s="186" t="s">
        <v>137</v>
      </c>
      <c r="AT383" s="186" t="s">
        <v>132</v>
      </c>
      <c r="AU383" s="186" t="s">
        <v>84</v>
      </c>
      <c r="AY383" s="19" t="s">
        <v>130</v>
      </c>
      <c r="BE383" s="187">
        <f>IF(N383="základní",J383,0)</f>
        <v>0</v>
      </c>
      <c r="BF383" s="187">
        <f>IF(N383="snížená",J383,0)</f>
        <v>0</v>
      </c>
      <c r="BG383" s="187">
        <f>IF(N383="zákl. přenesená",J383,0)</f>
        <v>0</v>
      </c>
      <c r="BH383" s="187">
        <f>IF(N383="sníž. přenesená",J383,0)</f>
        <v>0</v>
      </c>
      <c r="BI383" s="187">
        <f>IF(N383="nulová",J383,0)</f>
        <v>0</v>
      </c>
      <c r="BJ383" s="19" t="s">
        <v>82</v>
      </c>
      <c r="BK383" s="187">
        <f>ROUND(I383*H383,2)</f>
        <v>0</v>
      </c>
      <c r="BL383" s="19" t="s">
        <v>137</v>
      </c>
      <c r="BM383" s="186" t="s">
        <v>540</v>
      </c>
    </row>
    <row r="384" spans="1:65" s="2" customFormat="1" ht="11.25" x14ac:dyDescent="0.2">
      <c r="A384" s="36"/>
      <c r="B384" s="37"/>
      <c r="C384" s="38"/>
      <c r="D384" s="188" t="s">
        <v>138</v>
      </c>
      <c r="E384" s="38"/>
      <c r="F384" s="189" t="s">
        <v>541</v>
      </c>
      <c r="G384" s="38"/>
      <c r="H384" s="38"/>
      <c r="I384" s="190"/>
      <c r="J384" s="38"/>
      <c r="K384" s="38"/>
      <c r="L384" s="41"/>
      <c r="M384" s="191"/>
      <c r="N384" s="192"/>
      <c r="O384" s="66"/>
      <c r="P384" s="66"/>
      <c r="Q384" s="66"/>
      <c r="R384" s="66"/>
      <c r="S384" s="66"/>
      <c r="T384" s="67"/>
      <c r="U384" s="36"/>
      <c r="V384" s="36"/>
      <c r="W384" s="36"/>
      <c r="X384" s="36"/>
      <c r="Y384" s="36"/>
      <c r="Z384" s="36"/>
      <c r="AA384" s="36"/>
      <c r="AB384" s="36"/>
      <c r="AC384" s="36"/>
      <c r="AD384" s="36"/>
      <c r="AE384" s="36"/>
      <c r="AT384" s="19" t="s">
        <v>138</v>
      </c>
      <c r="AU384" s="19" t="s">
        <v>84</v>
      </c>
    </row>
    <row r="385" spans="1:65" s="2" customFormat="1" ht="16.5" customHeight="1" x14ac:dyDescent="0.2">
      <c r="A385" s="36"/>
      <c r="B385" s="37"/>
      <c r="C385" s="175" t="s">
        <v>542</v>
      </c>
      <c r="D385" s="175" t="s">
        <v>132</v>
      </c>
      <c r="E385" s="176" t="s">
        <v>543</v>
      </c>
      <c r="F385" s="177" t="s">
        <v>544</v>
      </c>
      <c r="G385" s="178" t="s">
        <v>135</v>
      </c>
      <c r="H385" s="179">
        <v>55.213999999999999</v>
      </c>
      <c r="I385" s="180"/>
      <c r="J385" s="181">
        <f>ROUND(I385*H385,2)</f>
        <v>0</v>
      </c>
      <c r="K385" s="177" t="s">
        <v>136</v>
      </c>
      <c r="L385" s="41"/>
      <c r="M385" s="182" t="s">
        <v>19</v>
      </c>
      <c r="N385" s="183" t="s">
        <v>45</v>
      </c>
      <c r="O385" s="66"/>
      <c r="P385" s="184">
        <f>O385*H385</f>
        <v>0</v>
      </c>
      <c r="Q385" s="184">
        <v>0.49562</v>
      </c>
      <c r="R385" s="184">
        <f>Q385*H385</f>
        <v>27.365162680000001</v>
      </c>
      <c r="S385" s="184">
        <v>0</v>
      </c>
      <c r="T385" s="185">
        <f>S385*H385</f>
        <v>0</v>
      </c>
      <c r="U385" s="36"/>
      <c r="V385" s="36"/>
      <c r="W385" s="36"/>
      <c r="X385" s="36"/>
      <c r="Y385" s="36"/>
      <c r="Z385" s="36"/>
      <c r="AA385" s="36"/>
      <c r="AB385" s="36"/>
      <c r="AC385" s="36"/>
      <c r="AD385" s="36"/>
      <c r="AE385" s="36"/>
      <c r="AR385" s="186" t="s">
        <v>137</v>
      </c>
      <c r="AT385" s="186" t="s">
        <v>132</v>
      </c>
      <c r="AU385" s="186" t="s">
        <v>84</v>
      </c>
      <c r="AY385" s="19" t="s">
        <v>130</v>
      </c>
      <c r="BE385" s="187">
        <f>IF(N385="základní",J385,0)</f>
        <v>0</v>
      </c>
      <c r="BF385" s="187">
        <f>IF(N385="snížená",J385,0)</f>
        <v>0</v>
      </c>
      <c r="BG385" s="187">
        <f>IF(N385="zákl. přenesená",J385,0)</f>
        <v>0</v>
      </c>
      <c r="BH385" s="187">
        <f>IF(N385="sníž. přenesená",J385,0)</f>
        <v>0</v>
      </c>
      <c r="BI385" s="187">
        <f>IF(N385="nulová",J385,0)</f>
        <v>0</v>
      </c>
      <c r="BJ385" s="19" t="s">
        <v>82</v>
      </c>
      <c r="BK385" s="187">
        <f>ROUND(I385*H385,2)</f>
        <v>0</v>
      </c>
      <c r="BL385" s="19" t="s">
        <v>137</v>
      </c>
      <c r="BM385" s="186" t="s">
        <v>545</v>
      </c>
    </row>
    <row r="386" spans="1:65" s="2" customFormat="1" ht="11.25" x14ac:dyDescent="0.2">
      <c r="A386" s="36"/>
      <c r="B386" s="37"/>
      <c r="C386" s="38"/>
      <c r="D386" s="188" t="s">
        <v>138</v>
      </c>
      <c r="E386" s="38"/>
      <c r="F386" s="189" t="s">
        <v>546</v>
      </c>
      <c r="G386" s="38"/>
      <c r="H386" s="38"/>
      <c r="I386" s="190"/>
      <c r="J386" s="38"/>
      <c r="K386" s="38"/>
      <c r="L386" s="41"/>
      <c r="M386" s="191"/>
      <c r="N386" s="192"/>
      <c r="O386" s="66"/>
      <c r="P386" s="66"/>
      <c r="Q386" s="66"/>
      <c r="R386" s="66"/>
      <c r="S386" s="66"/>
      <c r="T386" s="67"/>
      <c r="U386" s="36"/>
      <c r="V386" s="36"/>
      <c r="W386" s="36"/>
      <c r="X386" s="36"/>
      <c r="Y386" s="36"/>
      <c r="Z386" s="36"/>
      <c r="AA386" s="36"/>
      <c r="AB386" s="36"/>
      <c r="AC386" s="36"/>
      <c r="AD386" s="36"/>
      <c r="AE386" s="36"/>
      <c r="AT386" s="19" t="s">
        <v>138</v>
      </c>
      <c r="AU386" s="19" t="s">
        <v>84</v>
      </c>
    </row>
    <row r="387" spans="1:65" s="13" customFormat="1" ht="11.25" x14ac:dyDescent="0.2">
      <c r="B387" s="193"/>
      <c r="C387" s="194"/>
      <c r="D387" s="195" t="s">
        <v>140</v>
      </c>
      <c r="E387" s="196" t="s">
        <v>19</v>
      </c>
      <c r="F387" s="197" t="s">
        <v>547</v>
      </c>
      <c r="G387" s="194"/>
      <c r="H387" s="196" t="s">
        <v>19</v>
      </c>
      <c r="I387" s="198"/>
      <c r="J387" s="194"/>
      <c r="K387" s="194"/>
      <c r="L387" s="199"/>
      <c r="M387" s="200"/>
      <c r="N387" s="201"/>
      <c r="O387" s="201"/>
      <c r="P387" s="201"/>
      <c r="Q387" s="201"/>
      <c r="R387" s="201"/>
      <c r="S387" s="201"/>
      <c r="T387" s="202"/>
      <c r="AT387" s="203" t="s">
        <v>140</v>
      </c>
      <c r="AU387" s="203" t="s">
        <v>84</v>
      </c>
      <c r="AV387" s="13" t="s">
        <v>82</v>
      </c>
      <c r="AW387" s="13" t="s">
        <v>35</v>
      </c>
      <c r="AX387" s="13" t="s">
        <v>74</v>
      </c>
      <c r="AY387" s="203" t="s">
        <v>130</v>
      </c>
    </row>
    <row r="388" spans="1:65" s="14" customFormat="1" ht="11.25" x14ac:dyDescent="0.2">
      <c r="B388" s="204"/>
      <c r="C388" s="205"/>
      <c r="D388" s="195" t="s">
        <v>140</v>
      </c>
      <c r="E388" s="206" t="s">
        <v>19</v>
      </c>
      <c r="F388" s="207" t="s">
        <v>548</v>
      </c>
      <c r="G388" s="205"/>
      <c r="H388" s="208">
        <v>55.213999999999999</v>
      </c>
      <c r="I388" s="209"/>
      <c r="J388" s="205"/>
      <c r="K388" s="205"/>
      <c r="L388" s="210"/>
      <c r="M388" s="211"/>
      <c r="N388" s="212"/>
      <c r="O388" s="212"/>
      <c r="P388" s="212"/>
      <c r="Q388" s="212"/>
      <c r="R388" s="212"/>
      <c r="S388" s="212"/>
      <c r="T388" s="213"/>
      <c r="AT388" s="214" t="s">
        <v>140</v>
      </c>
      <c r="AU388" s="214" t="s">
        <v>84</v>
      </c>
      <c r="AV388" s="14" t="s">
        <v>84</v>
      </c>
      <c r="AW388" s="14" t="s">
        <v>35</v>
      </c>
      <c r="AX388" s="14" t="s">
        <v>74</v>
      </c>
      <c r="AY388" s="214" t="s">
        <v>130</v>
      </c>
    </row>
    <row r="389" spans="1:65" s="15" customFormat="1" ht="11.25" x14ac:dyDescent="0.2">
      <c r="B389" s="215"/>
      <c r="C389" s="216"/>
      <c r="D389" s="195" t="s">
        <v>140</v>
      </c>
      <c r="E389" s="217" t="s">
        <v>19</v>
      </c>
      <c r="F389" s="218" t="s">
        <v>143</v>
      </c>
      <c r="G389" s="216"/>
      <c r="H389" s="219">
        <v>55.213999999999999</v>
      </c>
      <c r="I389" s="220"/>
      <c r="J389" s="216"/>
      <c r="K389" s="216"/>
      <c r="L389" s="221"/>
      <c r="M389" s="222"/>
      <c r="N389" s="223"/>
      <c r="O389" s="223"/>
      <c r="P389" s="223"/>
      <c r="Q389" s="223"/>
      <c r="R389" s="223"/>
      <c r="S389" s="223"/>
      <c r="T389" s="224"/>
      <c r="AT389" s="225" t="s">
        <v>140</v>
      </c>
      <c r="AU389" s="225" t="s">
        <v>84</v>
      </c>
      <c r="AV389" s="15" t="s">
        <v>137</v>
      </c>
      <c r="AW389" s="15" t="s">
        <v>35</v>
      </c>
      <c r="AX389" s="15" t="s">
        <v>82</v>
      </c>
      <c r="AY389" s="225" t="s">
        <v>130</v>
      </c>
    </row>
    <row r="390" spans="1:65" s="2" customFormat="1" ht="16.5" customHeight="1" x14ac:dyDescent="0.2">
      <c r="A390" s="36"/>
      <c r="B390" s="37"/>
      <c r="C390" s="175" t="s">
        <v>549</v>
      </c>
      <c r="D390" s="175" t="s">
        <v>132</v>
      </c>
      <c r="E390" s="176" t="s">
        <v>550</v>
      </c>
      <c r="F390" s="177" t="s">
        <v>551</v>
      </c>
      <c r="G390" s="178" t="s">
        <v>135</v>
      </c>
      <c r="H390" s="179">
        <v>0.80100000000000005</v>
      </c>
      <c r="I390" s="180"/>
      <c r="J390" s="181">
        <f>ROUND(I390*H390,2)</f>
        <v>0</v>
      </c>
      <c r="K390" s="177" t="s">
        <v>136</v>
      </c>
      <c r="L390" s="41"/>
      <c r="M390" s="182" t="s">
        <v>19</v>
      </c>
      <c r="N390" s="183" t="s">
        <v>45</v>
      </c>
      <c r="O390" s="66"/>
      <c r="P390" s="184">
        <f>O390*H390</f>
        <v>0</v>
      </c>
      <c r="Q390" s="184">
        <v>2.6450000000000001E-2</v>
      </c>
      <c r="R390" s="184">
        <f>Q390*H390</f>
        <v>2.1186450000000003E-2</v>
      </c>
      <c r="S390" s="184">
        <v>0</v>
      </c>
      <c r="T390" s="185">
        <f>S390*H390</f>
        <v>0</v>
      </c>
      <c r="U390" s="36"/>
      <c r="V390" s="36"/>
      <c r="W390" s="36"/>
      <c r="X390" s="36"/>
      <c r="Y390" s="36"/>
      <c r="Z390" s="36"/>
      <c r="AA390" s="36"/>
      <c r="AB390" s="36"/>
      <c r="AC390" s="36"/>
      <c r="AD390" s="36"/>
      <c r="AE390" s="36"/>
      <c r="AR390" s="186" t="s">
        <v>137</v>
      </c>
      <c r="AT390" s="186" t="s">
        <v>132</v>
      </c>
      <c r="AU390" s="186" t="s">
        <v>84</v>
      </c>
      <c r="AY390" s="19" t="s">
        <v>130</v>
      </c>
      <c r="BE390" s="187">
        <f>IF(N390="základní",J390,0)</f>
        <v>0</v>
      </c>
      <c r="BF390" s="187">
        <f>IF(N390="snížená",J390,0)</f>
        <v>0</v>
      </c>
      <c r="BG390" s="187">
        <f>IF(N390="zákl. přenesená",J390,0)</f>
        <v>0</v>
      </c>
      <c r="BH390" s="187">
        <f>IF(N390="sníž. přenesená",J390,0)</f>
        <v>0</v>
      </c>
      <c r="BI390" s="187">
        <f>IF(N390="nulová",J390,0)</f>
        <v>0</v>
      </c>
      <c r="BJ390" s="19" t="s">
        <v>82</v>
      </c>
      <c r="BK390" s="187">
        <f>ROUND(I390*H390,2)</f>
        <v>0</v>
      </c>
      <c r="BL390" s="19" t="s">
        <v>137</v>
      </c>
      <c r="BM390" s="186" t="s">
        <v>552</v>
      </c>
    </row>
    <row r="391" spans="1:65" s="2" customFormat="1" ht="11.25" x14ac:dyDescent="0.2">
      <c r="A391" s="36"/>
      <c r="B391" s="37"/>
      <c r="C391" s="38"/>
      <c r="D391" s="188" t="s">
        <v>138</v>
      </c>
      <c r="E391" s="38"/>
      <c r="F391" s="189" t="s">
        <v>553</v>
      </c>
      <c r="G391" s="38"/>
      <c r="H391" s="38"/>
      <c r="I391" s="190"/>
      <c r="J391" s="38"/>
      <c r="K391" s="38"/>
      <c r="L391" s="41"/>
      <c r="M391" s="191"/>
      <c r="N391" s="192"/>
      <c r="O391" s="66"/>
      <c r="P391" s="66"/>
      <c r="Q391" s="66"/>
      <c r="R391" s="66"/>
      <c r="S391" s="66"/>
      <c r="T391" s="67"/>
      <c r="U391" s="36"/>
      <c r="V391" s="36"/>
      <c r="W391" s="36"/>
      <c r="X391" s="36"/>
      <c r="Y391" s="36"/>
      <c r="Z391" s="36"/>
      <c r="AA391" s="36"/>
      <c r="AB391" s="36"/>
      <c r="AC391" s="36"/>
      <c r="AD391" s="36"/>
      <c r="AE391" s="36"/>
      <c r="AT391" s="19" t="s">
        <v>138</v>
      </c>
      <c r="AU391" s="19" t="s">
        <v>84</v>
      </c>
    </row>
    <row r="392" spans="1:65" s="13" customFormat="1" ht="11.25" x14ac:dyDescent="0.2">
      <c r="B392" s="193"/>
      <c r="C392" s="194"/>
      <c r="D392" s="195" t="s">
        <v>140</v>
      </c>
      <c r="E392" s="196" t="s">
        <v>19</v>
      </c>
      <c r="F392" s="197" t="s">
        <v>554</v>
      </c>
      <c r="G392" s="194"/>
      <c r="H392" s="196" t="s">
        <v>19</v>
      </c>
      <c r="I392" s="198"/>
      <c r="J392" s="194"/>
      <c r="K392" s="194"/>
      <c r="L392" s="199"/>
      <c r="M392" s="200"/>
      <c r="N392" s="201"/>
      <c r="O392" s="201"/>
      <c r="P392" s="201"/>
      <c r="Q392" s="201"/>
      <c r="R392" s="201"/>
      <c r="S392" s="201"/>
      <c r="T392" s="202"/>
      <c r="AT392" s="203" t="s">
        <v>140</v>
      </c>
      <c r="AU392" s="203" t="s">
        <v>84</v>
      </c>
      <c r="AV392" s="13" t="s">
        <v>82</v>
      </c>
      <c r="AW392" s="13" t="s">
        <v>35</v>
      </c>
      <c r="AX392" s="13" t="s">
        <v>74</v>
      </c>
      <c r="AY392" s="203" t="s">
        <v>130</v>
      </c>
    </row>
    <row r="393" spans="1:65" s="14" customFormat="1" ht="11.25" x14ac:dyDescent="0.2">
      <c r="B393" s="204"/>
      <c r="C393" s="205"/>
      <c r="D393" s="195" t="s">
        <v>140</v>
      </c>
      <c r="E393" s="206" t="s">
        <v>19</v>
      </c>
      <c r="F393" s="207" t="s">
        <v>555</v>
      </c>
      <c r="G393" s="205"/>
      <c r="H393" s="208">
        <v>0.34300000000000003</v>
      </c>
      <c r="I393" s="209"/>
      <c r="J393" s="205"/>
      <c r="K393" s="205"/>
      <c r="L393" s="210"/>
      <c r="M393" s="211"/>
      <c r="N393" s="212"/>
      <c r="O393" s="212"/>
      <c r="P393" s="212"/>
      <c r="Q393" s="212"/>
      <c r="R393" s="212"/>
      <c r="S393" s="212"/>
      <c r="T393" s="213"/>
      <c r="AT393" s="214" t="s">
        <v>140</v>
      </c>
      <c r="AU393" s="214" t="s">
        <v>84</v>
      </c>
      <c r="AV393" s="14" t="s">
        <v>84</v>
      </c>
      <c r="AW393" s="14" t="s">
        <v>35</v>
      </c>
      <c r="AX393" s="14" t="s">
        <v>74</v>
      </c>
      <c r="AY393" s="214" t="s">
        <v>130</v>
      </c>
    </row>
    <row r="394" spans="1:65" s="14" customFormat="1" ht="11.25" x14ac:dyDescent="0.2">
      <c r="B394" s="204"/>
      <c r="C394" s="205"/>
      <c r="D394" s="195" t="s">
        <v>140</v>
      </c>
      <c r="E394" s="206" t="s">
        <v>19</v>
      </c>
      <c r="F394" s="207" t="s">
        <v>556</v>
      </c>
      <c r="G394" s="205"/>
      <c r="H394" s="208">
        <v>0.45800000000000002</v>
      </c>
      <c r="I394" s="209"/>
      <c r="J394" s="205"/>
      <c r="K394" s="205"/>
      <c r="L394" s="210"/>
      <c r="M394" s="211"/>
      <c r="N394" s="212"/>
      <c r="O394" s="212"/>
      <c r="P394" s="212"/>
      <c r="Q394" s="212"/>
      <c r="R394" s="212"/>
      <c r="S394" s="212"/>
      <c r="T394" s="213"/>
      <c r="AT394" s="214" t="s">
        <v>140</v>
      </c>
      <c r="AU394" s="214" t="s">
        <v>84</v>
      </c>
      <c r="AV394" s="14" t="s">
        <v>84</v>
      </c>
      <c r="AW394" s="14" t="s">
        <v>35</v>
      </c>
      <c r="AX394" s="14" t="s">
        <v>74</v>
      </c>
      <c r="AY394" s="214" t="s">
        <v>130</v>
      </c>
    </row>
    <row r="395" spans="1:65" s="15" customFormat="1" ht="11.25" x14ac:dyDescent="0.2">
      <c r="B395" s="215"/>
      <c r="C395" s="216"/>
      <c r="D395" s="195" t="s">
        <v>140</v>
      </c>
      <c r="E395" s="217" t="s">
        <v>19</v>
      </c>
      <c r="F395" s="218" t="s">
        <v>143</v>
      </c>
      <c r="G395" s="216"/>
      <c r="H395" s="219">
        <v>0.80100000000000005</v>
      </c>
      <c r="I395" s="220"/>
      <c r="J395" s="216"/>
      <c r="K395" s="216"/>
      <c r="L395" s="221"/>
      <c r="M395" s="222"/>
      <c r="N395" s="223"/>
      <c r="O395" s="223"/>
      <c r="P395" s="223"/>
      <c r="Q395" s="223"/>
      <c r="R395" s="223"/>
      <c r="S395" s="223"/>
      <c r="T395" s="224"/>
      <c r="AT395" s="225" t="s">
        <v>140</v>
      </c>
      <c r="AU395" s="225" t="s">
        <v>84</v>
      </c>
      <c r="AV395" s="15" t="s">
        <v>137</v>
      </c>
      <c r="AW395" s="15" t="s">
        <v>35</v>
      </c>
      <c r="AX395" s="15" t="s">
        <v>82</v>
      </c>
      <c r="AY395" s="225" t="s">
        <v>130</v>
      </c>
    </row>
    <row r="396" spans="1:65" s="2" customFormat="1" ht="16.5" customHeight="1" x14ac:dyDescent="0.2">
      <c r="A396" s="36"/>
      <c r="B396" s="37"/>
      <c r="C396" s="175" t="s">
        <v>557</v>
      </c>
      <c r="D396" s="175" t="s">
        <v>132</v>
      </c>
      <c r="E396" s="176" t="s">
        <v>558</v>
      </c>
      <c r="F396" s="177" t="s">
        <v>559</v>
      </c>
      <c r="G396" s="178" t="s">
        <v>135</v>
      </c>
      <c r="H396" s="179">
        <v>0.80100000000000005</v>
      </c>
      <c r="I396" s="180"/>
      <c r="J396" s="181">
        <f>ROUND(I396*H396,2)</f>
        <v>0</v>
      </c>
      <c r="K396" s="177" t="s">
        <v>136</v>
      </c>
      <c r="L396" s="41"/>
      <c r="M396" s="182" t="s">
        <v>19</v>
      </c>
      <c r="N396" s="183" t="s">
        <v>45</v>
      </c>
      <c r="O396" s="66"/>
      <c r="P396" s="184">
        <f>O396*H396</f>
        <v>0</v>
      </c>
      <c r="Q396" s="184">
        <v>2.6450000000000001E-2</v>
      </c>
      <c r="R396" s="184">
        <f>Q396*H396</f>
        <v>2.1186450000000003E-2</v>
      </c>
      <c r="S396" s="184">
        <v>0</v>
      </c>
      <c r="T396" s="185">
        <f>S396*H396</f>
        <v>0</v>
      </c>
      <c r="U396" s="36"/>
      <c r="V396" s="36"/>
      <c r="W396" s="36"/>
      <c r="X396" s="36"/>
      <c r="Y396" s="36"/>
      <c r="Z396" s="36"/>
      <c r="AA396" s="36"/>
      <c r="AB396" s="36"/>
      <c r="AC396" s="36"/>
      <c r="AD396" s="36"/>
      <c r="AE396" s="36"/>
      <c r="AR396" s="186" t="s">
        <v>137</v>
      </c>
      <c r="AT396" s="186" t="s">
        <v>132</v>
      </c>
      <c r="AU396" s="186" t="s">
        <v>84</v>
      </c>
      <c r="AY396" s="19" t="s">
        <v>130</v>
      </c>
      <c r="BE396" s="187">
        <f>IF(N396="základní",J396,0)</f>
        <v>0</v>
      </c>
      <c r="BF396" s="187">
        <f>IF(N396="snížená",J396,0)</f>
        <v>0</v>
      </c>
      <c r="BG396" s="187">
        <f>IF(N396="zákl. přenesená",J396,0)</f>
        <v>0</v>
      </c>
      <c r="BH396" s="187">
        <f>IF(N396="sníž. přenesená",J396,0)</f>
        <v>0</v>
      </c>
      <c r="BI396" s="187">
        <f>IF(N396="nulová",J396,0)</f>
        <v>0</v>
      </c>
      <c r="BJ396" s="19" t="s">
        <v>82</v>
      </c>
      <c r="BK396" s="187">
        <f>ROUND(I396*H396,2)</f>
        <v>0</v>
      </c>
      <c r="BL396" s="19" t="s">
        <v>137</v>
      </c>
      <c r="BM396" s="186" t="s">
        <v>560</v>
      </c>
    </row>
    <row r="397" spans="1:65" s="2" customFormat="1" ht="11.25" x14ac:dyDescent="0.2">
      <c r="A397" s="36"/>
      <c r="B397" s="37"/>
      <c r="C397" s="38"/>
      <c r="D397" s="188" t="s">
        <v>138</v>
      </c>
      <c r="E397" s="38"/>
      <c r="F397" s="189" t="s">
        <v>561</v>
      </c>
      <c r="G397" s="38"/>
      <c r="H397" s="38"/>
      <c r="I397" s="190"/>
      <c r="J397" s="38"/>
      <c r="K397" s="38"/>
      <c r="L397" s="41"/>
      <c r="M397" s="191"/>
      <c r="N397" s="192"/>
      <c r="O397" s="66"/>
      <c r="P397" s="66"/>
      <c r="Q397" s="66"/>
      <c r="R397" s="66"/>
      <c r="S397" s="66"/>
      <c r="T397" s="67"/>
      <c r="U397" s="36"/>
      <c r="V397" s="36"/>
      <c r="W397" s="36"/>
      <c r="X397" s="36"/>
      <c r="Y397" s="36"/>
      <c r="Z397" s="36"/>
      <c r="AA397" s="36"/>
      <c r="AB397" s="36"/>
      <c r="AC397" s="36"/>
      <c r="AD397" s="36"/>
      <c r="AE397" s="36"/>
      <c r="AT397" s="19" t="s">
        <v>138</v>
      </c>
      <c r="AU397" s="19" t="s">
        <v>84</v>
      </c>
    </row>
    <row r="398" spans="1:65" s="13" customFormat="1" ht="11.25" x14ac:dyDescent="0.2">
      <c r="B398" s="193"/>
      <c r="C398" s="194"/>
      <c r="D398" s="195" t="s">
        <v>140</v>
      </c>
      <c r="E398" s="196" t="s">
        <v>19</v>
      </c>
      <c r="F398" s="197" t="s">
        <v>554</v>
      </c>
      <c r="G398" s="194"/>
      <c r="H398" s="196" t="s">
        <v>19</v>
      </c>
      <c r="I398" s="198"/>
      <c r="J398" s="194"/>
      <c r="K398" s="194"/>
      <c r="L398" s="199"/>
      <c r="M398" s="200"/>
      <c r="N398" s="201"/>
      <c r="O398" s="201"/>
      <c r="P398" s="201"/>
      <c r="Q398" s="201"/>
      <c r="R398" s="201"/>
      <c r="S398" s="201"/>
      <c r="T398" s="202"/>
      <c r="AT398" s="203" t="s">
        <v>140</v>
      </c>
      <c r="AU398" s="203" t="s">
        <v>84</v>
      </c>
      <c r="AV398" s="13" t="s">
        <v>82</v>
      </c>
      <c r="AW398" s="13" t="s">
        <v>35</v>
      </c>
      <c r="AX398" s="13" t="s">
        <v>74</v>
      </c>
      <c r="AY398" s="203" t="s">
        <v>130</v>
      </c>
    </row>
    <row r="399" spans="1:65" s="14" customFormat="1" ht="11.25" x14ac:dyDescent="0.2">
      <c r="B399" s="204"/>
      <c r="C399" s="205"/>
      <c r="D399" s="195" t="s">
        <v>140</v>
      </c>
      <c r="E399" s="206" t="s">
        <v>19</v>
      </c>
      <c r="F399" s="207" t="s">
        <v>555</v>
      </c>
      <c r="G399" s="205"/>
      <c r="H399" s="208">
        <v>0.34300000000000003</v>
      </c>
      <c r="I399" s="209"/>
      <c r="J399" s="205"/>
      <c r="K399" s="205"/>
      <c r="L399" s="210"/>
      <c r="M399" s="211"/>
      <c r="N399" s="212"/>
      <c r="O399" s="212"/>
      <c r="P399" s="212"/>
      <c r="Q399" s="212"/>
      <c r="R399" s="212"/>
      <c r="S399" s="212"/>
      <c r="T399" s="213"/>
      <c r="AT399" s="214" t="s">
        <v>140</v>
      </c>
      <c r="AU399" s="214" t="s">
        <v>84</v>
      </c>
      <c r="AV399" s="14" t="s">
        <v>84</v>
      </c>
      <c r="AW399" s="14" t="s">
        <v>35</v>
      </c>
      <c r="AX399" s="14" t="s">
        <v>74</v>
      </c>
      <c r="AY399" s="214" t="s">
        <v>130</v>
      </c>
    </row>
    <row r="400" spans="1:65" s="14" customFormat="1" ht="11.25" x14ac:dyDescent="0.2">
      <c r="B400" s="204"/>
      <c r="C400" s="205"/>
      <c r="D400" s="195" t="s">
        <v>140</v>
      </c>
      <c r="E400" s="206" t="s">
        <v>19</v>
      </c>
      <c r="F400" s="207" t="s">
        <v>556</v>
      </c>
      <c r="G400" s="205"/>
      <c r="H400" s="208">
        <v>0.45800000000000002</v>
      </c>
      <c r="I400" s="209"/>
      <c r="J400" s="205"/>
      <c r="K400" s="205"/>
      <c r="L400" s="210"/>
      <c r="M400" s="211"/>
      <c r="N400" s="212"/>
      <c r="O400" s="212"/>
      <c r="P400" s="212"/>
      <c r="Q400" s="212"/>
      <c r="R400" s="212"/>
      <c r="S400" s="212"/>
      <c r="T400" s="213"/>
      <c r="AT400" s="214" t="s">
        <v>140</v>
      </c>
      <c r="AU400" s="214" t="s">
        <v>84</v>
      </c>
      <c r="AV400" s="14" t="s">
        <v>84</v>
      </c>
      <c r="AW400" s="14" t="s">
        <v>35</v>
      </c>
      <c r="AX400" s="14" t="s">
        <v>74</v>
      </c>
      <c r="AY400" s="214" t="s">
        <v>130</v>
      </c>
    </row>
    <row r="401" spans="1:65" s="15" customFormat="1" ht="11.25" x14ac:dyDescent="0.2">
      <c r="B401" s="215"/>
      <c r="C401" s="216"/>
      <c r="D401" s="195" t="s">
        <v>140</v>
      </c>
      <c r="E401" s="217" t="s">
        <v>19</v>
      </c>
      <c r="F401" s="218" t="s">
        <v>143</v>
      </c>
      <c r="G401" s="216"/>
      <c r="H401" s="219">
        <v>0.80100000000000005</v>
      </c>
      <c r="I401" s="220"/>
      <c r="J401" s="216"/>
      <c r="K401" s="216"/>
      <c r="L401" s="221"/>
      <c r="M401" s="222"/>
      <c r="N401" s="223"/>
      <c r="O401" s="223"/>
      <c r="P401" s="223"/>
      <c r="Q401" s="223"/>
      <c r="R401" s="223"/>
      <c r="S401" s="223"/>
      <c r="T401" s="224"/>
      <c r="AT401" s="225" t="s">
        <v>140</v>
      </c>
      <c r="AU401" s="225" t="s">
        <v>84</v>
      </c>
      <c r="AV401" s="15" t="s">
        <v>137</v>
      </c>
      <c r="AW401" s="15" t="s">
        <v>35</v>
      </c>
      <c r="AX401" s="15" t="s">
        <v>82</v>
      </c>
      <c r="AY401" s="225" t="s">
        <v>130</v>
      </c>
    </row>
    <row r="402" spans="1:65" s="2" customFormat="1" ht="16.5" customHeight="1" x14ac:dyDescent="0.2">
      <c r="A402" s="36"/>
      <c r="B402" s="37"/>
      <c r="C402" s="175" t="s">
        <v>562</v>
      </c>
      <c r="D402" s="175" t="s">
        <v>132</v>
      </c>
      <c r="E402" s="176" t="s">
        <v>563</v>
      </c>
      <c r="F402" s="177" t="s">
        <v>564</v>
      </c>
      <c r="G402" s="178" t="s">
        <v>207</v>
      </c>
      <c r="H402" s="179">
        <v>6.7770000000000001</v>
      </c>
      <c r="I402" s="180"/>
      <c r="J402" s="181">
        <f>ROUND(I402*H402,2)</f>
        <v>0</v>
      </c>
      <c r="K402" s="177" t="s">
        <v>136</v>
      </c>
      <c r="L402" s="41"/>
      <c r="M402" s="182" t="s">
        <v>19</v>
      </c>
      <c r="N402" s="183" t="s">
        <v>45</v>
      </c>
      <c r="O402" s="66"/>
      <c r="P402" s="184">
        <f>O402*H402</f>
        <v>0</v>
      </c>
      <c r="Q402" s="184">
        <v>2.3050199999999998</v>
      </c>
      <c r="R402" s="184">
        <f>Q402*H402</f>
        <v>15.62112054</v>
      </c>
      <c r="S402" s="184">
        <v>0</v>
      </c>
      <c r="T402" s="185">
        <f>S402*H402</f>
        <v>0</v>
      </c>
      <c r="U402" s="36"/>
      <c r="V402" s="36"/>
      <c r="W402" s="36"/>
      <c r="X402" s="36"/>
      <c r="Y402" s="36"/>
      <c r="Z402" s="36"/>
      <c r="AA402" s="36"/>
      <c r="AB402" s="36"/>
      <c r="AC402" s="36"/>
      <c r="AD402" s="36"/>
      <c r="AE402" s="36"/>
      <c r="AR402" s="186" t="s">
        <v>137</v>
      </c>
      <c r="AT402" s="186" t="s">
        <v>132</v>
      </c>
      <c r="AU402" s="186" t="s">
        <v>84</v>
      </c>
      <c r="AY402" s="19" t="s">
        <v>130</v>
      </c>
      <c r="BE402" s="187">
        <f>IF(N402="základní",J402,0)</f>
        <v>0</v>
      </c>
      <c r="BF402" s="187">
        <f>IF(N402="snížená",J402,0)</f>
        <v>0</v>
      </c>
      <c r="BG402" s="187">
        <f>IF(N402="zákl. přenesená",J402,0)</f>
        <v>0</v>
      </c>
      <c r="BH402" s="187">
        <f>IF(N402="sníž. přenesená",J402,0)</f>
        <v>0</v>
      </c>
      <c r="BI402" s="187">
        <f>IF(N402="nulová",J402,0)</f>
        <v>0</v>
      </c>
      <c r="BJ402" s="19" t="s">
        <v>82</v>
      </c>
      <c r="BK402" s="187">
        <f>ROUND(I402*H402,2)</f>
        <v>0</v>
      </c>
      <c r="BL402" s="19" t="s">
        <v>137</v>
      </c>
      <c r="BM402" s="186" t="s">
        <v>565</v>
      </c>
    </row>
    <row r="403" spans="1:65" s="2" customFormat="1" ht="11.25" x14ac:dyDescent="0.2">
      <c r="A403" s="36"/>
      <c r="B403" s="37"/>
      <c r="C403" s="38"/>
      <c r="D403" s="188" t="s">
        <v>138</v>
      </c>
      <c r="E403" s="38"/>
      <c r="F403" s="189" t="s">
        <v>566</v>
      </c>
      <c r="G403" s="38"/>
      <c r="H403" s="38"/>
      <c r="I403" s="190"/>
      <c r="J403" s="38"/>
      <c r="K403" s="38"/>
      <c r="L403" s="41"/>
      <c r="M403" s="191"/>
      <c r="N403" s="192"/>
      <c r="O403" s="66"/>
      <c r="P403" s="66"/>
      <c r="Q403" s="66"/>
      <c r="R403" s="66"/>
      <c r="S403" s="66"/>
      <c r="T403" s="67"/>
      <c r="U403" s="36"/>
      <c r="V403" s="36"/>
      <c r="W403" s="36"/>
      <c r="X403" s="36"/>
      <c r="Y403" s="36"/>
      <c r="Z403" s="36"/>
      <c r="AA403" s="36"/>
      <c r="AB403" s="36"/>
      <c r="AC403" s="36"/>
      <c r="AD403" s="36"/>
      <c r="AE403" s="36"/>
      <c r="AT403" s="19" t="s">
        <v>138</v>
      </c>
      <c r="AU403" s="19" t="s">
        <v>84</v>
      </c>
    </row>
    <row r="404" spans="1:65" s="13" customFormat="1" ht="11.25" x14ac:dyDescent="0.2">
      <c r="B404" s="193"/>
      <c r="C404" s="194"/>
      <c r="D404" s="195" t="s">
        <v>140</v>
      </c>
      <c r="E404" s="196" t="s">
        <v>19</v>
      </c>
      <c r="F404" s="197" t="s">
        <v>567</v>
      </c>
      <c r="G404" s="194"/>
      <c r="H404" s="196" t="s">
        <v>19</v>
      </c>
      <c r="I404" s="198"/>
      <c r="J404" s="194"/>
      <c r="K404" s="194"/>
      <c r="L404" s="199"/>
      <c r="M404" s="200"/>
      <c r="N404" s="201"/>
      <c r="O404" s="201"/>
      <c r="P404" s="201"/>
      <c r="Q404" s="201"/>
      <c r="R404" s="201"/>
      <c r="S404" s="201"/>
      <c r="T404" s="202"/>
      <c r="AT404" s="203" t="s">
        <v>140</v>
      </c>
      <c r="AU404" s="203" t="s">
        <v>84</v>
      </c>
      <c r="AV404" s="13" t="s">
        <v>82</v>
      </c>
      <c r="AW404" s="13" t="s">
        <v>35</v>
      </c>
      <c r="AX404" s="13" t="s">
        <v>74</v>
      </c>
      <c r="AY404" s="203" t="s">
        <v>130</v>
      </c>
    </row>
    <row r="405" spans="1:65" s="14" customFormat="1" ht="11.25" x14ac:dyDescent="0.2">
      <c r="B405" s="204"/>
      <c r="C405" s="205"/>
      <c r="D405" s="195" t="s">
        <v>140</v>
      </c>
      <c r="E405" s="206" t="s">
        <v>19</v>
      </c>
      <c r="F405" s="207" t="s">
        <v>568</v>
      </c>
      <c r="G405" s="205"/>
      <c r="H405" s="208">
        <v>2.5920000000000001</v>
      </c>
      <c r="I405" s="209"/>
      <c r="J405" s="205"/>
      <c r="K405" s="205"/>
      <c r="L405" s="210"/>
      <c r="M405" s="211"/>
      <c r="N405" s="212"/>
      <c r="O405" s="212"/>
      <c r="P405" s="212"/>
      <c r="Q405" s="212"/>
      <c r="R405" s="212"/>
      <c r="S405" s="212"/>
      <c r="T405" s="213"/>
      <c r="AT405" s="214" t="s">
        <v>140</v>
      </c>
      <c r="AU405" s="214" t="s">
        <v>84</v>
      </c>
      <c r="AV405" s="14" t="s">
        <v>84</v>
      </c>
      <c r="AW405" s="14" t="s">
        <v>35</v>
      </c>
      <c r="AX405" s="14" t="s">
        <v>74</v>
      </c>
      <c r="AY405" s="214" t="s">
        <v>130</v>
      </c>
    </row>
    <row r="406" spans="1:65" s="14" customFormat="1" ht="11.25" x14ac:dyDescent="0.2">
      <c r="B406" s="204"/>
      <c r="C406" s="205"/>
      <c r="D406" s="195" t="s">
        <v>140</v>
      </c>
      <c r="E406" s="206" t="s">
        <v>19</v>
      </c>
      <c r="F406" s="207" t="s">
        <v>569</v>
      </c>
      <c r="G406" s="205"/>
      <c r="H406" s="208">
        <v>2.79</v>
      </c>
      <c r="I406" s="209"/>
      <c r="J406" s="205"/>
      <c r="K406" s="205"/>
      <c r="L406" s="210"/>
      <c r="M406" s="211"/>
      <c r="N406" s="212"/>
      <c r="O406" s="212"/>
      <c r="P406" s="212"/>
      <c r="Q406" s="212"/>
      <c r="R406" s="212"/>
      <c r="S406" s="212"/>
      <c r="T406" s="213"/>
      <c r="AT406" s="214" t="s">
        <v>140</v>
      </c>
      <c r="AU406" s="214" t="s">
        <v>84</v>
      </c>
      <c r="AV406" s="14" t="s">
        <v>84</v>
      </c>
      <c r="AW406" s="14" t="s">
        <v>35</v>
      </c>
      <c r="AX406" s="14" t="s">
        <v>74</v>
      </c>
      <c r="AY406" s="214" t="s">
        <v>130</v>
      </c>
    </row>
    <row r="407" spans="1:65" s="14" customFormat="1" ht="11.25" x14ac:dyDescent="0.2">
      <c r="B407" s="204"/>
      <c r="C407" s="205"/>
      <c r="D407" s="195" t="s">
        <v>140</v>
      </c>
      <c r="E407" s="206" t="s">
        <v>19</v>
      </c>
      <c r="F407" s="207" t="s">
        <v>570</v>
      </c>
      <c r="G407" s="205"/>
      <c r="H407" s="208">
        <v>1.395</v>
      </c>
      <c r="I407" s="209"/>
      <c r="J407" s="205"/>
      <c r="K407" s="205"/>
      <c r="L407" s="210"/>
      <c r="M407" s="211"/>
      <c r="N407" s="212"/>
      <c r="O407" s="212"/>
      <c r="P407" s="212"/>
      <c r="Q407" s="212"/>
      <c r="R407" s="212"/>
      <c r="S407" s="212"/>
      <c r="T407" s="213"/>
      <c r="AT407" s="214" t="s">
        <v>140</v>
      </c>
      <c r="AU407" s="214" t="s">
        <v>84</v>
      </c>
      <c r="AV407" s="14" t="s">
        <v>84</v>
      </c>
      <c r="AW407" s="14" t="s">
        <v>35</v>
      </c>
      <c r="AX407" s="14" t="s">
        <v>74</v>
      </c>
      <c r="AY407" s="214" t="s">
        <v>130</v>
      </c>
    </row>
    <row r="408" spans="1:65" s="15" customFormat="1" ht="11.25" x14ac:dyDescent="0.2">
      <c r="B408" s="215"/>
      <c r="C408" s="216"/>
      <c r="D408" s="195" t="s">
        <v>140</v>
      </c>
      <c r="E408" s="217" t="s">
        <v>19</v>
      </c>
      <c r="F408" s="218" t="s">
        <v>143</v>
      </c>
      <c r="G408" s="216"/>
      <c r="H408" s="219">
        <v>6.7770000000000001</v>
      </c>
      <c r="I408" s="220"/>
      <c r="J408" s="216"/>
      <c r="K408" s="216"/>
      <c r="L408" s="221"/>
      <c r="M408" s="222"/>
      <c r="N408" s="223"/>
      <c r="O408" s="223"/>
      <c r="P408" s="223"/>
      <c r="Q408" s="223"/>
      <c r="R408" s="223"/>
      <c r="S408" s="223"/>
      <c r="T408" s="224"/>
      <c r="AT408" s="225" t="s">
        <v>140</v>
      </c>
      <c r="AU408" s="225" t="s">
        <v>84</v>
      </c>
      <c r="AV408" s="15" t="s">
        <v>137</v>
      </c>
      <c r="AW408" s="15" t="s">
        <v>35</v>
      </c>
      <c r="AX408" s="15" t="s">
        <v>82</v>
      </c>
      <c r="AY408" s="225" t="s">
        <v>130</v>
      </c>
    </row>
    <row r="409" spans="1:65" s="2" customFormat="1" ht="16.5" customHeight="1" x14ac:dyDescent="0.2">
      <c r="A409" s="36"/>
      <c r="B409" s="37"/>
      <c r="C409" s="175" t="s">
        <v>571</v>
      </c>
      <c r="D409" s="175" t="s">
        <v>132</v>
      </c>
      <c r="E409" s="176" t="s">
        <v>572</v>
      </c>
      <c r="F409" s="177" t="s">
        <v>573</v>
      </c>
      <c r="G409" s="178" t="s">
        <v>207</v>
      </c>
      <c r="H409" s="179">
        <v>24.863</v>
      </c>
      <c r="I409" s="180"/>
      <c r="J409" s="181">
        <f>ROUND(I409*H409,2)</f>
        <v>0</v>
      </c>
      <c r="K409" s="177" t="s">
        <v>136</v>
      </c>
      <c r="L409" s="41"/>
      <c r="M409" s="182" t="s">
        <v>19</v>
      </c>
      <c r="N409" s="183" t="s">
        <v>45</v>
      </c>
      <c r="O409" s="66"/>
      <c r="P409" s="184">
        <f>O409*H409</f>
        <v>0</v>
      </c>
      <c r="Q409" s="184">
        <v>2.4127200000000002</v>
      </c>
      <c r="R409" s="184">
        <f>Q409*H409</f>
        <v>59.987457360000001</v>
      </c>
      <c r="S409" s="184">
        <v>0</v>
      </c>
      <c r="T409" s="185">
        <f>S409*H409</f>
        <v>0</v>
      </c>
      <c r="U409" s="36"/>
      <c r="V409" s="36"/>
      <c r="W409" s="36"/>
      <c r="X409" s="36"/>
      <c r="Y409" s="36"/>
      <c r="Z409" s="36"/>
      <c r="AA409" s="36"/>
      <c r="AB409" s="36"/>
      <c r="AC409" s="36"/>
      <c r="AD409" s="36"/>
      <c r="AE409" s="36"/>
      <c r="AR409" s="186" t="s">
        <v>137</v>
      </c>
      <c r="AT409" s="186" t="s">
        <v>132</v>
      </c>
      <c r="AU409" s="186" t="s">
        <v>84</v>
      </c>
      <c r="AY409" s="19" t="s">
        <v>130</v>
      </c>
      <c r="BE409" s="187">
        <f>IF(N409="základní",J409,0)</f>
        <v>0</v>
      </c>
      <c r="BF409" s="187">
        <f>IF(N409="snížená",J409,0)</f>
        <v>0</v>
      </c>
      <c r="BG409" s="187">
        <f>IF(N409="zákl. přenesená",J409,0)</f>
        <v>0</v>
      </c>
      <c r="BH409" s="187">
        <f>IF(N409="sníž. přenesená",J409,0)</f>
        <v>0</v>
      </c>
      <c r="BI409" s="187">
        <f>IF(N409="nulová",J409,0)</f>
        <v>0</v>
      </c>
      <c r="BJ409" s="19" t="s">
        <v>82</v>
      </c>
      <c r="BK409" s="187">
        <f>ROUND(I409*H409,2)</f>
        <v>0</v>
      </c>
      <c r="BL409" s="19" t="s">
        <v>137</v>
      </c>
      <c r="BM409" s="186" t="s">
        <v>574</v>
      </c>
    </row>
    <row r="410" spans="1:65" s="2" customFormat="1" ht="11.25" x14ac:dyDescent="0.2">
      <c r="A410" s="36"/>
      <c r="B410" s="37"/>
      <c r="C410" s="38"/>
      <c r="D410" s="188" t="s">
        <v>138</v>
      </c>
      <c r="E410" s="38"/>
      <c r="F410" s="189" t="s">
        <v>575</v>
      </c>
      <c r="G410" s="38"/>
      <c r="H410" s="38"/>
      <c r="I410" s="190"/>
      <c r="J410" s="38"/>
      <c r="K410" s="38"/>
      <c r="L410" s="41"/>
      <c r="M410" s="191"/>
      <c r="N410" s="192"/>
      <c r="O410" s="66"/>
      <c r="P410" s="66"/>
      <c r="Q410" s="66"/>
      <c r="R410" s="66"/>
      <c r="S410" s="66"/>
      <c r="T410" s="67"/>
      <c r="U410" s="36"/>
      <c r="V410" s="36"/>
      <c r="W410" s="36"/>
      <c r="X410" s="36"/>
      <c r="Y410" s="36"/>
      <c r="Z410" s="36"/>
      <c r="AA410" s="36"/>
      <c r="AB410" s="36"/>
      <c r="AC410" s="36"/>
      <c r="AD410" s="36"/>
      <c r="AE410" s="36"/>
      <c r="AT410" s="19" t="s">
        <v>138</v>
      </c>
      <c r="AU410" s="19" t="s">
        <v>84</v>
      </c>
    </row>
    <row r="411" spans="1:65" s="14" customFormat="1" ht="11.25" x14ac:dyDescent="0.2">
      <c r="B411" s="204"/>
      <c r="C411" s="205"/>
      <c r="D411" s="195" t="s">
        <v>140</v>
      </c>
      <c r="E411" s="206" t="s">
        <v>19</v>
      </c>
      <c r="F411" s="207" t="s">
        <v>576</v>
      </c>
      <c r="G411" s="205"/>
      <c r="H411" s="208">
        <v>24.863</v>
      </c>
      <c r="I411" s="209"/>
      <c r="J411" s="205"/>
      <c r="K411" s="205"/>
      <c r="L411" s="210"/>
      <c r="M411" s="211"/>
      <c r="N411" s="212"/>
      <c r="O411" s="212"/>
      <c r="P411" s="212"/>
      <c r="Q411" s="212"/>
      <c r="R411" s="212"/>
      <c r="S411" s="212"/>
      <c r="T411" s="213"/>
      <c r="AT411" s="214" t="s">
        <v>140</v>
      </c>
      <c r="AU411" s="214" t="s">
        <v>84</v>
      </c>
      <c r="AV411" s="14" t="s">
        <v>84</v>
      </c>
      <c r="AW411" s="14" t="s">
        <v>35</v>
      </c>
      <c r="AX411" s="14" t="s">
        <v>74</v>
      </c>
      <c r="AY411" s="214" t="s">
        <v>130</v>
      </c>
    </row>
    <row r="412" spans="1:65" s="15" customFormat="1" ht="11.25" x14ac:dyDescent="0.2">
      <c r="B412" s="215"/>
      <c r="C412" s="216"/>
      <c r="D412" s="195" t="s">
        <v>140</v>
      </c>
      <c r="E412" s="217" t="s">
        <v>19</v>
      </c>
      <c r="F412" s="218" t="s">
        <v>143</v>
      </c>
      <c r="G412" s="216"/>
      <c r="H412" s="219">
        <v>24.863</v>
      </c>
      <c r="I412" s="220"/>
      <c r="J412" s="216"/>
      <c r="K412" s="216"/>
      <c r="L412" s="221"/>
      <c r="M412" s="222"/>
      <c r="N412" s="223"/>
      <c r="O412" s="223"/>
      <c r="P412" s="223"/>
      <c r="Q412" s="223"/>
      <c r="R412" s="223"/>
      <c r="S412" s="223"/>
      <c r="T412" s="224"/>
      <c r="AT412" s="225" t="s">
        <v>140</v>
      </c>
      <c r="AU412" s="225" t="s">
        <v>84</v>
      </c>
      <c r="AV412" s="15" t="s">
        <v>137</v>
      </c>
      <c r="AW412" s="15" t="s">
        <v>35</v>
      </c>
      <c r="AX412" s="15" t="s">
        <v>82</v>
      </c>
      <c r="AY412" s="225" t="s">
        <v>130</v>
      </c>
    </row>
    <row r="413" spans="1:65" s="2" customFormat="1" ht="24.2" customHeight="1" x14ac:dyDescent="0.2">
      <c r="A413" s="36"/>
      <c r="B413" s="37"/>
      <c r="C413" s="175" t="s">
        <v>502</v>
      </c>
      <c r="D413" s="175" t="s">
        <v>132</v>
      </c>
      <c r="E413" s="176" t="s">
        <v>577</v>
      </c>
      <c r="F413" s="177" t="s">
        <v>578</v>
      </c>
      <c r="G413" s="178" t="s">
        <v>207</v>
      </c>
      <c r="H413" s="179">
        <v>12.768000000000001</v>
      </c>
      <c r="I413" s="180"/>
      <c r="J413" s="181">
        <f>ROUND(I413*H413,2)</f>
        <v>0</v>
      </c>
      <c r="K413" s="177" t="s">
        <v>136</v>
      </c>
      <c r="L413" s="41"/>
      <c r="M413" s="182" t="s">
        <v>19</v>
      </c>
      <c r="N413" s="183" t="s">
        <v>45</v>
      </c>
      <c r="O413" s="66"/>
      <c r="P413" s="184">
        <f>O413*H413</f>
        <v>0</v>
      </c>
      <c r="Q413" s="184">
        <v>2.21</v>
      </c>
      <c r="R413" s="184">
        <f>Q413*H413</f>
        <v>28.217280000000002</v>
      </c>
      <c r="S413" s="184">
        <v>0</v>
      </c>
      <c r="T413" s="185">
        <f>S413*H413</f>
        <v>0</v>
      </c>
      <c r="U413" s="36"/>
      <c r="V413" s="36"/>
      <c r="W413" s="36"/>
      <c r="X413" s="36"/>
      <c r="Y413" s="36"/>
      <c r="Z413" s="36"/>
      <c r="AA413" s="36"/>
      <c r="AB413" s="36"/>
      <c r="AC413" s="36"/>
      <c r="AD413" s="36"/>
      <c r="AE413" s="36"/>
      <c r="AR413" s="186" t="s">
        <v>137</v>
      </c>
      <c r="AT413" s="186" t="s">
        <v>132</v>
      </c>
      <c r="AU413" s="186" t="s">
        <v>84</v>
      </c>
      <c r="AY413" s="19" t="s">
        <v>130</v>
      </c>
      <c r="BE413" s="187">
        <f>IF(N413="základní",J413,0)</f>
        <v>0</v>
      </c>
      <c r="BF413" s="187">
        <f>IF(N413="snížená",J413,0)</f>
        <v>0</v>
      </c>
      <c r="BG413" s="187">
        <f>IF(N413="zákl. přenesená",J413,0)</f>
        <v>0</v>
      </c>
      <c r="BH413" s="187">
        <f>IF(N413="sníž. přenesená",J413,0)</f>
        <v>0</v>
      </c>
      <c r="BI413" s="187">
        <f>IF(N413="nulová",J413,0)</f>
        <v>0</v>
      </c>
      <c r="BJ413" s="19" t="s">
        <v>82</v>
      </c>
      <c r="BK413" s="187">
        <f>ROUND(I413*H413,2)</f>
        <v>0</v>
      </c>
      <c r="BL413" s="19" t="s">
        <v>137</v>
      </c>
      <c r="BM413" s="186" t="s">
        <v>579</v>
      </c>
    </row>
    <row r="414" spans="1:65" s="2" customFormat="1" ht="11.25" x14ac:dyDescent="0.2">
      <c r="A414" s="36"/>
      <c r="B414" s="37"/>
      <c r="C414" s="38"/>
      <c r="D414" s="188" t="s">
        <v>138</v>
      </c>
      <c r="E414" s="38"/>
      <c r="F414" s="189" t="s">
        <v>580</v>
      </c>
      <c r="G414" s="38"/>
      <c r="H414" s="38"/>
      <c r="I414" s="190"/>
      <c r="J414" s="38"/>
      <c r="K414" s="38"/>
      <c r="L414" s="41"/>
      <c r="M414" s="191"/>
      <c r="N414" s="192"/>
      <c r="O414" s="66"/>
      <c r="P414" s="66"/>
      <c r="Q414" s="66"/>
      <c r="R414" s="66"/>
      <c r="S414" s="66"/>
      <c r="T414" s="67"/>
      <c r="U414" s="36"/>
      <c r="V414" s="36"/>
      <c r="W414" s="36"/>
      <c r="X414" s="36"/>
      <c r="Y414" s="36"/>
      <c r="Z414" s="36"/>
      <c r="AA414" s="36"/>
      <c r="AB414" s="36"/>
      <c r="AC414" s="36"/>
      <c r="AD414" s="36"/>
      <c r="AE414" s="36"/>
      <c r="AT414" s="19" t="s">
        <v>138</v>
      </c>
      <c r="AU414" s="19" t="s">
        <v>84</v>
      </c>
    </row>
    <row r="415" spans="1:65" s="13" customFormat="1" ht="11.25" x14ac:dyDescent="0.2">
      <c r="B415" s="193"/>
      <c r="C415" s="194"/>
      <c r="D415" s="195" t="s">
        <v>140</v>
      </c>
      <c r="E415" s="196" t="s">
        <v>19</v>
      </c>
      <c r="F415" s="197" t="s">
        <v>581</v>
      </c>
      <c r="G415" s="194"/>
      <c r="H415" s="196" t="s">
        <v>19</v>
      </c>
      <c r="I415" s="198"/>
      <c r="J415" s="194"/>
      <c r="K415" s="194"/>
      <c r="L415" s="199"/>
      <c r="M415" s="200"/>
      <c r="N415" s="201"/>
      <c r="O415" s="201"/>
      <c r="P415" s="201"/>
      <c r="Q415" s="201"/>
      <c r="R415" s="201"/>
      <c r="S415" s="201"/>
      <c r="T415" s="202"/>
      <c r="AT415" s="203" t="s">
        <v>140</v>
      </c>
      <c r="AU415" s="203" t="s">
        <v>84</v>
      </c>
      <c r="AV415" s="13" t="s">
        <v>82</v>
      </c>
      <c r="AW415" s="13" t="s">
        <v>35</v>
      </c>
      <c r="AX415" s="13" t="s">
        <v>74</v>
      </c>
      <c r="AY415" s="203" t="s">
        <v>130</v>
      </c>
    </row>
    <row r="416" spans="1:65" s="14" customFormat="1" ht="11.25" x14ac:dyDescent="0.2">
      <c r="B416" s="204"/>
      <c r="C416" s="205"/>
      <c r="D416" s="195" t="s">
        <v>140</v>
      </c>
      <c r="E416" s="206" t="s">
        <v>19</v>
      </c>
      <c r="F416" s="207" t="s">
        <v>582</v>
      </c>
      <c r="G416" s="205"/>
      <c r="H416" s="208">
        <v>12.768000000000001</v>
      </c>
      <c r="I416" s="209"/>
      <c r="J416" s="205"/>
      <c r="K416" s="205"/>
      <c r="L416" s="210"/>
      <c r="M416" s="211"/>
      <c r="N416" s="212"/>
      <c r="O416" s="212"/>
      <c r="P416" s="212"/>
      <c r="Q416" s="212"/>
      <c r="R416" s="212"/>
      <c r="S416" s="212"/>
      <c r="T416" s="213"/>
      <c r="AT416" s="214" t="s">
        <v>140</v>
      </c>
      <c r="AU416" s="214" t="s">
        <v>84</v>
      </c>
      <c r="AV416" s="14" t="s">
        <v>84</v>
      </c>
      <c r="AW416" s="14" t="s">
        <v>35</v>
      </c>
      <c r="AX416" s="14" t="s">
        <v>74</v>
      </c>
      <c r="AY416" s="214" t="s">
        <v>130</v>
      </c>
    </row>
    <row r="417" spans="1:65" s="15" customFormat="1" ht="11.25" x14ac:dyDescent="0.2">
      <c r="B417" s="215"/>
      <c r="C417" s="216"/>
      <c r="D417" s="195" t="s">
        <v>140</v>
      </c>
      <c r="E417" s="217" t="s">
        <v>19</v>
      </c>
      <c r="F417" s="218" t="s">
        <v>143</v>
      </c>
      <c r="G417" s="216"/>
      <c r="H417" s="219">
        <v>12.768000000000001</v>
      </c>
      <c r="I417" s="220"/>
      <c r="J417" s="216"/>
      <c r="K417" s="216"/>
      <c r="L417" s="221"/>
      <c r="M417" s="222"/>
      <c r="N417" s="223"/>
      <c r="O417" s="223"/>
      <c r="P417" s="223"/>
      <c r="Q417" s="223"/>
      <c r="R417" s="223"/>
      <c r="S417" s="223"/>
      <c r="T417" s="224"/>
      <c r="AT417" s="225" t="s">
        <v>140</v>
      </c>
      <c r="AU417" s="225" t="s">
        <v>84</v>
      </c>
      <c r="AV417" s="15" t="s">
        <v>137</v>
      </c>
      <c r="AW417" s="15" t="s">
        <v>35</v>
      </c>
      <c r="AX417" s="15" t="s">
        <v>82</v>
      </c>
      <c r="AY417" s="225" t="s">
        <v>130</v>
      </c>
    </row>
    <row r="418" spans="1:65" s="2" customFormat="1" ht="33" customHeight="1" x14ac:dyDescent="0.2">
      <c r="A418" s="36"/>
      <c r="B418" s="37"/>
      <c r="C418" s="175" t="s">
        <v>583</v>
      </c>
      <c r="D418" s="175" t="s">
        <v>132</v>
      </c>
      <c r="E418" s="176" t="s">
        <v>584</v>
      </c>
      <c r="F418" s="177" t="s">
        <v>585</v>
      </c>
      <c r="G418" s="178" t="s">
        <v>135</v>
      </c>
      <c r="H418" s="179">
        <v>55.213999999999999</v>
      </c>
      <c r="I418" s="180"/>
      <c r="J418" s="181">
        <f>ROUND(I418*H418,2)</f>
        <v>0</v>
      </c>
      <c r="K418" s="177" t="s">
        <v>136</v>
      </c>
      <c r="L418" s="41"/>
      <c r="M418" s="182" t="s">
        <v>19</v>
      </c>
      <c r="N418" s="183" t="s">
        <v>45</v>
      </c>
      <c r="O418" s="66"/>
      <c r="P418" s="184">
        <f>O418*H418</f>
        <v>0</v>
      </c>
      <c r="Q418" s="184">
        <v>0.71197999999999995</v>
      </c>
      <c r="R418" s="184">
        <f>Q418*H418</f>
        <v>39.311263719999999</v>
      </c>
      <c r="S418" s="184">
        <v>0</v>
      </c>
      <c r="T418" s="185">
        <f>S418*H418</f>
        <v>0</v>
      </c>
      <c r="U418" s="36"/>
      <c r="V418" s="36"/>
      <c r="W418" s="36"/>
      <c r="X418" s="36"/>
      <c r="Y418" s="36"/>
      <c r="Z418" s="36"/>
      <c r="AA418" s="36"/>
      <c r="AB418" s="36"/>
      <c r="AC418" s="36"/>
      <c r="AD418" s="36"/>
      <c r="AE418" s="36"/>
      <c r="AR418" s="186" t="s">
        <v>137</v>
      </c>
      <c r="AT418" s="186" t="s">
        <v>132</v>
      </c>
      <c r="AU418" s="186" t="s">
        <v>84</v>
      </c>
      <c r="AY418" s="19" t="s">
        <v>130</v>
      </c>
      <c r="BE418" s="187">
        <f>IF(N418="základní",J418,0)</f>
        <v>0</v>
      </c>
      <c r="BF418" s="187">
        <f>IF(N418="snížená",J418,0)</f>
        <v>0</v>
      </c>
      <c r="BG418" s="187">
        <f>IF(N418="zákl. přenesená",J418,0)</f>
        <v>0</v>
      </c>
      <c r="BH418" s="187">
        <f>IF(N418="sníž. přenesená",J418,0)</f>
        <v>0</v>
      </c>
      <c r="BI418" s="187">
        <f>IF(N418="nulová",J418,0)</f>
        <v>0</v>
      </c>
      <c r="BJ418" s="19" t="s">
        <v>82</v>
      </c>
      <c r="BK418" s="187">
        <f>ROUND(I418*H418,2)</f>
        <v>0</v>
      </c>
      <c r="BL418" s="19" t="s">
        <v>137</v>
      </c>
      <c r="BM418" s="186" t="s">
        <v>586</v>
      </c>
    </row>
    <row r="419" spans="1:65" s="2" customFormat="1" ht="11.25" x14ac:dyDescent="0.2">
      <c r="A419" s="36"/>
      <c r="B419" s="37"/>
      <c r="C419" s="38"/>
      <c r="D419" s="188" t="s">
        <v>138</v>
      </c>
      <c r="E419" s="38"/>
      <c r="F419" s="189" t="s">
        <v>587</v>
      </c>
      <c r="G419" s="38"/>
      <c r="H419" s="38"/>
      <c r="I419" s="190"/>
      <c r="J419" s="38"/>
      <c r="K419" s="38"/>
      <c r="L419" s="41"/>
      <c r="M419" s="191"/>
      <c r="N419" s="192"/>
      <c r="O419" s="66"/>
      <c r="P419" s="66"/>
      <c r="Q419" s="66"/>
      <c r="R419" s="66"/>
      <c r="S419" s="66"/>
      <c r="T419" s="67"/>
      <c r="U419" s="36"/>
      <c r="V419" s="36"/>
      <c r="W419" s="36"/>
      <c r="X419" s="36"/>
      <c r="Y419" s="36"/>
      <c r="Z419" s="36"/>
      <c r="AA419" s="36"/>
      <c r="AB419" s="36"/>
      <c r="AC419" s="36"/>
      <c r="AD419" s="36"/>
      <c r="AE419" s="36"/>
      <c r="AT419" s="19" t="s">
        <v>138</v>
      </c>
      <c r="AU419" s="19" t="s">
        <v>84</v>
      </c>
    </row>
    <row r="420" spans="1:65" s="13" customFormat="1" ht="11.25" x14ac:dyDescent="0.2">
      <c r="B420" s="193"/>
      <c r="C420" s="194"/>
      <c r="D420" s="195" t="s">
        <v>140</v>
      </c>
      <c r="E420" s="196" t="s">
        <v>19</v>
      </c>
      <c r="F420" s="197" t="s">
        <v>588</v>
      </c>
      <c r="G420" s="194"/>
      <c r="H420" s="196" t="s">
        <v>19</v>
      </c>
      <c r="I420" s="198"/>
      <c r="J420" s="194"/>
      <c r="K420" s="194"/>
      <c r="L420" s="199"/>
      <c r="M420" s="200"/>
      <c r="N420" s="201"/>
      <c r="O420" s="201"/>
      <c r="P420" s="201"/>
      <c r="Q420" s="201"/>
      <c r="R420" s="201"/>
      <c r="S420" s="201"/>
      <c r="T420" s="202"/>
      <c r="AT420" s="203" t="s">
        <v>140</v>
      </c>
      <c r="AU420" s="203" t="s">
        <v>84</v>
      </c>
      <c r="AV420" s="13" t="s">
        <v>82</v>
      </c>
      <c r="AW420" s="13" t="s">
        <v>35</v>
      </c>
      <c r="AX420" s="13" t="s">
        <v>74</v>
      </c>
      <c r="AY420" s="203" t="s">
        <v>130</v>
      </c>
    </row>
    <row r="421" spans="1:65" s="14" customFormat="1" ht="11.25" x14ac:dyDescent="0.2">
      <c r="B421" s="204"/>
      <c r="C421" s="205"/>
      <c r="D421" s="195" t="s">
        <v>140</v>
      </c>
      <c r="E421" s="206" t="s">
        <v>19</v>
      </c>
      <c r="F421" s="207" t="s">
        <v>589</v>
      </c>
      <c r="G421" s="205"/>
      <c r="H421" s="208">
        <v>13.78</v>
      </c>
      <c r="I421" s="209"/>
      <c r="J421" s="205"/>
      <c r="K421" s="205"/>
      <c r="L421" s="210"/>
      <c r="M421" s="211"/>
      <c r="N421" s="212"/>
      <c r="O421" s="212"/>
      <c r="P421" s="212"/>
      <c r="Q421" s="212"/>
      <c r="R421" s="212"/>
      <c r="S421" s="212"/>
      <c r="T421" s="213"/>
      <c r="AT421" s="214" t="s">
        <v>140</v>
      </c>
      <c r="AU421" s="214" t="s">
        <v>84</v>
      </c>
      <c r="AV421" s="14" t="s">
        <v>84</v>
      </c>
      <c r="AW421" s="14" t="s">
        <v>35</v>
      </c>
      <c r="AX421" s="14" t="s">
        <v>74</v>
      </c>
      <c r="AY421" s="214" t="s">
        <v>130</v>
      </c>
    </row>
    <row r="422" spans="1:65" s="14" customFormat="1" ht="11.25" x14ac:dyDescent="0.2">
      <c r="B422" s="204"/>
      <c r="C422" s="205"/>
      <c r="D422" s="195" t="s">
        <v>140</v>
      </c>
      <c r="E422" s="206" t="s">
        <v>19</v>
      </c>
      <c r="F422" s="207" t="s">
        <v>590</v>
      </c>
      <c r="G422" s="205"/>
      <c r="H422" s="208">
        <v>21.532</v>
      </c>
      <c r="I422" s="209"/>
      <c r="J422" s="205"/>
      <c r="K422" s="205"/>
      <c r="L422" s="210"/>
      <c r="M422" s="211"/>
      <c r="N422" s="212"/>
      <c r="O422" s="212"/>
      <c r="P422" s="212"/>
      <c r="Q422" s="212"/>
      <c r="R422" s="212"/>
      <c r="S422" s="212"/>
      <c r="T422" s="213"/>
      <c r="AT422" s="214" t="s">
        <v>140</v>
      </c>
      <c r="AU422" s="214" t="s">
        <v>84</v>
      </c>
      <c r="AV422" s="14" t="s">
        <v>84</v>
      </c>
      <c r="AW422" s="14" t="s">
        <v>35</v>
      </c>
      <c r="AX422" s="14" t="s">
        <v>74</v>
      </c>
      <c r="AY422" s="214" t="s">
        <v>130</v>
      </c>
    </row>
    <row r="423" spans="1:65" s="14" customFormat="1" ht="11.25" x14ac:dyDescent="0.2">
      <c r="B423" s="204"/>
      <c r="C423" s="205"/>
      <c r="D423" s="195" t="s">
        <v>140</v>
      </c>
      <c r="E423" s="206" t="s">
        <v>19</v>
      </c>
      <c r="F423" s="207" t="s">
        <v>591</v>
      </c>
      <c r="G423" s="205"/>
      <c r="H423" s="208">
        <v>19.902000000000001</v>
      </c>
      <c r="I423" s="209"/>
      <c r="J423" s="205"/>
      <c r="K423" s="205"/>
      <c r="L423" s="210"/>
      <c r="M423" s="211"/>
      <c r="N423" s="212"/>
      <c r="O423" s="212"/>
      <c r="P423" s="212"/>
      <c r="Q423" s="212"/>
      <c r="R423" s="212"/>
      <c r="S423" s="212"/>
      <c r="T423" s="213"/>
      <c r="AT423" s="214" t="s">
        <v>140</v>
      </c>
      <c r="AU423" s="214" t="s">
        <v>84</v>
      </c>
      <c r="AV423" s="14" t="s">
        <v>84</v>
      </c>
      <c r="AW423" s="14" t="s">
        <v>35</v>
      </c>
      <c r="AX423" s="14" t="s">
        <v>74</v>
      </c>
      <c r="AY423" s="214" t="s">
        <v>130</v>
      </c>
    </row>
    <row r="424" spans="1:65" s="15" customFormat="1" ht="11.25" x14ac:dyDescent="0.2">
      <c r="B424" s="215"/>
      <c r="C424" s="216"/>
      <c r="D424" s="195" t="s">
        <v>140</v>
      </c>
      <c r="E424" s="217" t="s">
        <v>19</v>
      </c>
      <c r="F424" s="218" t="s">
        <v>143</v>
      </c>
      <c r="G424" s="216"/>
      <c r="H424" s="219">
        <v>55.213999999999999</v>
      </c>
      <c r="I424" s="220"/>
      <c r="J424" s="216"/>
      <c r="K424" s="216"/>
      <c r="L424" s="221"/>
      <c r="M424" s="222"/>
      <c r="N424" s="223"/>
      <c r="O424" s="223"/>
      <c r="P424" s="223"/>
      <c r="Q424" s="223"/>
      <c r="R424" s="223"/>
      <c r="S424" s="223"/>
      <c r="T424" s="224"/>
      <c r="AT424" s="225" t="s">
        <v>140</v>
      </c>
      <c r="AU424" s="225" t="s">
        <v>84</v>
      </c>
      <c r="AV424" s="15" t="s">
        <v>137</v>
      </c>
      <c r="AW424" s="15" t="s">
        <v>35</v>
      </c>
      <c r="AX424" s="15" t="s">
        <v>82</v>
      </c>
      <c r="AY424" s="225" t="s">
        <v>130</v>
      </c>
    </row>
    <row r="425" spans="1:65" s="2" customFormat="1" ht="24.2" customHeight="1" x14ac:dyDescent="0.2">
      <c r="A425" s="36"/>
      <c r="B425" s="37"/>
      <c r="C425" s="175" t="s">
        <v>592</v>
      </c>
      <c r="D425" s="175" t="s">
        <v>132</v>
      </c>
      <c r="E425" s="176" t="s">
        <v>593</v>
      </c>
      <c r="F425" s="177" t="s">
        <v>594</v>
      </c>
      <c r="G425" s="178" t="s">
        <v>135</v>
      </c>
      <c r="H425" s="179">
        <v>40</v>
      </c>
      <c r="I425" s="180"/>
      <c r="J425" s="181">
        <f>ROUND(I425*H425,2)</f>
        <v>0</v>
      </c>
      <c r="K425" s="177" t="s">
        <v>136</v>
      </c>
      <c r="L425" s="41"/>
      <c r="M425" s="182" t="s">
        <v>19</v>
      </c>
      <c r="N425" s="183" t="s">
        <v>45</v>
      </c>
      <c r="O425" s="66"/>
      <c r="P425" s="184">
        <f>O425*H425</f>
        <v>0</v>
      </c>
      <c r="Q425" s="184">
        <v>1.2878099999999999</v>
      </c>
      <c r="R425" s="184">
        <f>Q425*H425</f>
        <v>51.5124</v>
      </c>
      <c r="S425" s="184">
        <v>0</v>
      </c>
      <c r="T425" s="185">
        <f>S425*H425</f>
        <v>0</v>
      </c>
      <c r="U425" s="36"/>
      <c r="V425" s="36"/>
      <c r="W425" s="36"/>
      <c r="X425" s="36"/>
      <c r="Y425" s="36"/>
      <c r="Z425" s="36"/>
      <c r="AA425" s="36"/>
      <c r="AB425" s="36"/>
      <c r="AC425" s="36"/>
      <c r="AD425" s="36"/>
      <c r="AE425" s="36"/>
      <c r="AR425" s="186" t="s">
        <v>137</v>
      </c>
      <c r="AT425" s="186" t="s">
        <v>132</v>
      </c>
      <c r="AU425" s="186" t="s">
        <v>84</v>
      </c>
      <c r="AY425" s="19" t="s">
        <v>130</v>
      </c>
      <c r="BE425" s="187">
        <f>IF(N425="základní",J425,0)</f>
        <v>0</v>
      </c>
      <c r="BF425" s="187">
        <f>IF(N425="snížená",J425,0)</f>
        <v>0</v>
      </c>
      <c r="BG425" s="187">
        <f>IF(N425="zákl. přenesená",J425,0)</f>
        <v>0</v>
      </c>
      <c r="BH425" s="187">
        <f>IF(N425="sníž. přenesená",J425,0)</f>
        <v>0</v>
      </c>
      <c r="BI425" s="187">
        <f>IF(N425="nulová",J425,0)</f>
        <v>0</v>
      </c>
      <c r="BJ425" s="19" t="s">
        <v>82</v>
      </c>
      <c r="BK425" s="187">
        <f>ROUND(I425*H425,2)</f>
        <v>0</v>
      </c>
      <c r="BL425" s="19" t="s">
        <v>137</v>
      </c>
      <c r="BM425" s="186" t="s">
        <v>595</v>
      </c>
    </row>
    <row r="426" spans="1:65" s="2" customFormat="1" ht="11.25" x14ac:dyDescent="0.2">
      <c r="A426" s="36"/>
      <c r="B426" s="37"/>
      <c r="C426" s="38"/>
      <c r="D426" s="188" t="s">
        <v>138</v>
      </c>
      <c r="E426" s="38"/>
      <c r="F426" s="189" t="s">
        <v>596</v>
      </c>
      <c r="G426" s="38"/>
      <c r="H426" s="38"/>
      <c r="I426" s="190"/>
      <c r="J426" s="38"/>
      <c r="K426" s="38"/>
      <c r="L426" s="41"/>
      <c r="M426" s="191"/>
      <c r="N426" s="192"/>
      <c r="O426" s="66"/>
      <c r="P426" s="66"/>
      <c r="Q426" s="66"/>
      <c r="R426" s="66"/>
      <c r="S426" s="66"/>
      <c r="T426" s="67"/>
      <c r="U426" s="36"/>
      <c r="V426" s="36"/>
      <c r="W426" s="36"/>
      <c r="X426" s="36"/>
      <c r="Y426" s="36"/>
      <c r="Z426" s="36"/>
      <c r="AA426" s="36"/>
      <c r="AB426" s="36"/>
      <c r="AC426" s="36"/>
      <c r="AD426" s="36"/>
      <c r="AE426" s="36"/>
      <c r="AT426" s="19" t="s">
        <v>138</v>
      </c>
      <c r="AU426" s="19" t="s">
        <v>84</v>
      </c>
    </row>
    <row r="427" spans="1:65" s="14" customFormat="1" ht="11.25" x14ac:dyDescent="0.2">
      <c r="B427" s="204"/>
      <c r="C427" s="205"/>
      <c r="D427" s="195" t="s">
        <v>140</v>
      </c>
      <c r="E427" s="206" t="s">
        <v>19</v>
      </c>
      <c r="F427" s="207" t="s">
        <v>597</v>
      </c>
      <c r="G427" s="205"/>
      <c r="H427" s="208">
        <v>40</v>
      </c>
      <c r="I427" s="209"/>
      <c r="J427" s="205"/>
      <c r="K427" s="205"/>
      <c r="L427" s="210"/>
      <c r="M427" s="211"/>
      <c r="N427" s="212"/>
      <c r="O427" s="212"/>
      <c r="P427" s="212"/>
      <c r="Q427" s="212"/>
      <c r="R427" s="212"/>
      <c r="S427" s="212"/>
      <c r="T427" s="213"/>
      <c r="AT427" s="214" t="s">
        <v>140</v>
      </c>
      <c r="AU427" s="214" t="s">
        <v>84</v>
      </c>
      <c r="AV427" s="14" t="s">
        <v>84</v>
      </c>
      <c r="AW427" s="14" t="s">
        <v>35</v>
      </c>
      <c r="AX427" s="14" t="s">
        <v>74</v>
      </c>
      <c r="AY427" s="214" t="s">
        <v>130</v>
      </c>
    </row>
    <row r="428" spans="1:65" s="15" customFormat="1" ht="11.25" x14ac:dyDescent="0.2">
      <c r="B428" s="215"/>
      <c r="C428" s="216"/>
      <c r="D428" s="195" t="s">
        <v>140</v>
      </c>
      <c r="E428" s="217" t="s">
        <v>19</v>
      </c>
      <c r="F428" s="218" t="s">
        <v>143</v>
      </c>
      <c r="G428" s="216"/>
      <c r="H428" s="219">
        <v>40</v>
      </c>
      <c r="I428" s="220"/>
      <c r="J428" s="216"/>
      <c r="K428" s="216"/>
      <c r="L428" s="221"/>
      <c r="M428" s="222"/>
      <c r="N428" s="223"/>
      <c r="O428" s="223"/>
      <c r="P428" s="223"/>
      <c r="Q428" s="223"/>
      <c r="R428" s="223"/>
      <c r="S428" s="223"/>
      <c r="T428" s="224"/>
      <c r="AT428" s="225" t="s">
        <v>140</v>
      </c>
      <c r="AU428" s="225" t="s">
        <v>84</v>
      </c>
      <c r="AV428" s="15" t="s">
        <v>137</v>
      </c>
      <c r="AW428" s="15" t="s">
        <v>35</v>
      </c>
      <c r="AX428" s="15" t="s">
        <v>82</v>
      </c>
      <c r="AY428" s="225" t="s">
        <v>130</v>
      </c>
    </row>
    <row r="429" spans="1:65" s="12" customFormat="1" ht="22.9" customHeight="1" x14ac:dyDescent="0.2">
      <c r="B429" s="159"/>
      <c r="C429" s="160"/>
      <c r="D429" s="161" t="s">
        <v>73</v>
      </c>
      <c r="E429" s="173" t="s">
        <v>166</v>
      </c>
      <c r="F429" s="173" t="s">
        <v>598</v>
      </c>
      <c r="G429" s="160"/>
      <c r="H429" s="160"/>
      <c r="I429" s="163"/>
      <c r="J429" s="174">
        <f>BK429</f>
        <v>0</v>
      </c>
      <c r="K429" s="160"/>
      <c r="L429" s="165"/>
      <c r="M429" s="166"/>
      <c r="N429" s="167"/>
      <c r="O429" s="167"/>
      <c r="P429" s="168">
        <f>SUM(P430:P453)</f>
        <v>0</v>
      </c>
      <c r="Q429" s="167"/>
      <c r="R429" s="168">
        <f>SUM(R430:R453)</f>
        <v>0.29182874000000003</v>
      </c>
      <c r="S429" s="167"/>
      <c r="T429" s="169">
        <f>SUM(T430:T453)</f>
        <v>0</v>
      </c>
      <c r="AR429" s="170" t="s">
        <v>82</v>
      </c>
      <c r="AT429" s="171" t="s">
        <v>73</v>
      </c>
      <c r="AU429" s="171" t="s">
        <v>82</v>
      </c>
      <c r="AY429" s="170" t="s">
        <v>130</v>
      </c>
      <c r="BK429" s="172">
        <f>SUM(BK430:BK453)</f>
        <v>0</v>
      </c>
    </row>
    <row r="430" spans="1:65" s="2" customFormat="1" ht="24.2" customHeight="1" x14ac:dyDescent="0.2">
      <c r="A430" s="36"/>
      <c r="B430" s="37"/>
      <c r="C430" s="175" t="s">
        <v>599</v>
      </c>
      <c r="D430" s="175" t="s">
        <v>132</v>
      </c>
      <c r="E430" s="176" t="s">
        <v>600</v>
      </c>
      <c r="F430" s="177" t="s">
        <v>601</v>
      </c>
      <c r="G430" s="178" t="s">
        <v>175</v>
      </c>
      <c r="H430" s="179">
        <v>31.5</v>
      </c>
      <c r="I430" s="180"/>
      <c r="J430" s="181">
        <f>ROUND(I430*H430,2)</f>
        <v>0</v>
      </c>
      <c r="K430" s="177" t="s">
        <v>136</v>
      </c>
      <c r="L430" s="41"/>
      <c r="M430" s="182" t="s">
        <v>19</v>
      </c>
      <c r="N430" s="183" t="s">
        <v>45</v>
      </c>
      <c r="O430" s="66"/>
      <c r="P430" s="184">
        <f>O430*H430</f>
        <v>0</v>
      </c>
      <c r="Q430" s="184">
        <v>3.3E-4</v>
      </c>
      <c r="R430" s="184">
        <f>Q430*H430</f>
        <v>1.0395E-2</v>
      </c>
      <c r="S430" s="184">
        <v>0</v>
      </c>
      <c r="T430" s="185">
        <f>S430*H430</f>
        <v>0</v>
      </c>
      <c r="U430" s="36"/>
      <c r="V430" s="36"/>
      <c r="W430" s="36"/>
      <c r="X430" s="36"/>
      <c r="Y430" s="36"/>
      <c r="Z430" s="36"/>
      <c r="AA430" s="36"/>
      <c r="AB430" s="36"/>
      <c r="AC430" s="36"/>
      <c r="AD430" s="36"/>
      <c r="AE430" s="36"/>
      <c r="AR430" s="186" t="s">
        <v>137</v>
      </c>
      <c r="AT430" s="186" t="s">
        <v>132</v>
      </c>
      <c r="AU430" s="186" t="s">
        <v>84</v>
      </c>
      <c r="AY430" s="19" t="s">
        <v>130</v>
      </c>
      <c r="BE430" s="187">
        <f>IF(N430="základní",J430,0)</f>
        <v>0</v>
      </c>
      <c r="BF430" s="187">
        <f>IF(N430="snížená",J430,0)</f>
        <v>0</v>
      </c>
      <c r="BG430" s="187">
        <f>IF(N430="zákl. přenesená",J430,0)</f>
        <v>0</v>
      </c>
      <c r="BH430" s="187">
        <f>IF(N430="sníž. přenesená",J430,0)</f>
        <v>0</v>
      </c>
      <c r="BI430" s="187">
        <f>IF(N430="nulová",J430,0)</f>
        <v>0</v>
      </c>
      <c r="BJ430" s="19" t="s">
        <v>82</v>
      </c>
      <c r="BK430" s="187">
        <f>ROUND(I430*H430,2)</f>
        <v>0</v>
      </c>
      <c r="BL430" s="19" t="s">
        <v>137</v>
      </c>
      <c r="BM430" s="186" t="s">
        <v>602</v>
      </c>
    </row>
    <row r="431" spans="1:65" s="2" customFormat="1" ht="11.25" x14ac:dyDescent="0.2">
      <c r="A431" s="36"/>
      <c r="B431" s="37"/>
      <c r="C431" s="38"/>
      <c r="D431" s="188" t="s">
        <v>138</v>
      </c>
      <c r="E431" s="38"/>
      <c r="F431" s="189" t="s">
        <v>603</v>
      </c>
      <c r="G431" s="38"/>
      <c r="H431" s="38"/>
      <c r="I431" s="190"/>
      <c r="J431" s="38"/>
      <c r="K431" s="38"/>
      <c r="L431" s="41"/>
      <c r="M431" s="191"/>
      <c r="N431" s="192"/>
      <c r="O431" s="66"/>
      <c r="P431" s="66"/>
      <c r="Q431" s="66"/>
      <c r="R431" s="66"/>
      <c r="S431" s="66"/>
      <c r="T431" s="67"/>
      <c r="U431" s="36"/>
      <c r="V431" s="36"/>
      <c r="W431" s="36"/>
      <c r="X431" s="36"/>
      <c r="Y431" s="36"/>
      <c r="Z431" s="36"/>
      <c r="AA431" s="36"/>
      <c r="AB431" s="36"/>
      <c r="AC431" s="36"/>
      <c r="AD431" s="36"/>
      <c r="AE431" s="36"/>
      <c r="AT431" s="19" t="s">
        <v>138</v>
      </c>
      <c r="AU431" s="19" t="s">
        <v>84</v>
      </c>
    </row>
    <row r="432" spans="1:65" s="13" customFormat="1" ht="11.25" x14ac:dyDescent="0.2">
      <c r="B432" s="193"/>
      <c r="C432" s="194"/>
      <c r="D432" s="195" t="s">
        <v>140</v>
      </c>
      <c r="E432" s="196" t="s">
        <v>19</v>
      </c>
      <c r="F432" s="197" t="s">
        <v>604</v>
      </c>
      <c r="G432" s="194"/>
      <c r="H432" s="196" t="s">
        <v>19</v>
      </c>
      <c r="I432" s="198"/>
      <c r="J432" s="194"/>
      <c r="K432" s="194"/>
      <c r="L432" s="199"/>
      <c r="M432" s="200"/>
      <c r="N432" s="201"/>
      <c r="O432" s="201"/>
      <c r="P432" s="201"/>
      <c r="Q432" s="201"/>
      <c r="R432" s="201"/>
      <c r="S432" s="201"/>
      <c r="T432" s="202"/>
      <c r="AT432" s="203" t="s">
        <v>140</v>
      </c>
      <c r="AU432" s="203" t="s">
        <v>84</v>
      </c>
      <c r="AV432" s="13" t="s">
        <v>82</v>
      </c>
      <c r="AW432" s="13" t="s">
        <v>35</v>
      </c>
      <c r="AX432" s="13" t="s">
        <v>74</v>
      </c>
      <c r="AY432" s="203" t="s">
        <v>130</v>
      </c>
    </row>
    <row r="433" spans="1:65" s="13" customFormat="1" ht="11.25" x14ac:dyDescent="0.2">
      <c r="B433" s="193"/>
      <c r="C433" s="194"/>
      <c r="D433" s="195" t="s">
        <v>140</v>
      </c>
      <c r="E433" s="196" t="s">
        <v>19</v>
      </c>
      <c r="F433" s="197" t="s">
        <v>605</v>
      </c>
      <c r="G433" s="194"/>
      <c r="H433" s="196" t="s">
        <v>19</v>
      </c>
      <c r="I433" s="198"/>
      <c r="J433" s="194"/>
      <c r="K433" s="194"/>
      <c r="L433" s="199"/>
      <c r="M433" s="200"/>
      <c r="N433" s="201"/>
      <c r="O433" s="201"/>
      <c r="P433" s="201"/>
      <c r="Q433" s="201"/>
      <c r="R433" s="201"/>
      <c r="S433" s="201"/>
      <c r="T433" s="202"/>
      <c r="AT433" s="203" t="s">
        <v>140</v>
      </c>
      <c r="AU433" s="203" t="s">
        <v>84</v>
      </c>
      <c r="AV433" s="13" t="s">
        <v>82</v>
      </c>
      <c r="AW433" s="13" t="s">
        <v>35</v>
      </c>
      <c r="AX433" s="13" t="s">
        <v>74</v>
      </c>
      <c r="AY433" s="203" t="s">
        <v>130</v>
      </c>
    </row>
    <row r="434" spans="1:65" s="14" customFormat="1" ht="11.25" x14ac:dyDescent="0.2">
      <c r="B434" s="204"/>
      <c r="C434" s="205"/>
      <c r="D434" s="195" t="s">
        <v>140</v>
      </c>
      <c r="E434" s="206" t="s">
        <v>19</v>
      </c>
      <c r="F434" s="207" t="s">
        <v>606</v>
      </c>
      <c r="G434" s="205"/>
      <c r="H434" s="208">
        <v>31.5</v>
      </c>
      <c r="I434" s="209"/>
      <c r="J434" s="205"/>
      <c r="K434" s="205"/>
      <c r="L434" s="210"/>
      <c r="M434" s="211"/>
      <c r="N434" s="212"/>
      <c r="O434" s="212"/>
      <c r="P434" s="212"/>
      <c r="Q434" s="212"/>
      <c r="R434" s="212"/>
      <c r="S434" s="212"/>
      <c r="T434" s="213"/>
      <c r="AT434" s="214" t="s">
        <v>140</v>
      </c>
      <c r="AU434" s="214" t="s">
        <v>84</v>
      </c>
      <c r="AV434" s="14" t="s">
        <v>84</v>
      </c>
      <c r="AW434" s="14" t="s">
        <v>35</v>
      </c>
      <c r="AX434" s="14" t="s">
        <v>74</v>
      </c>
      <c r="AY434" s="214" t="s">
        <v>130</v>
      </c>
    </row>
    <row r="435" spans="1:65" s="15" customFormat="1" ht="11.25" x14ac:dyDescent="0.2">
      <c r="B435" s="215"/>
      <c r="C435" s="216"/>
      <c r="D435" s="195" t="s">
        <v>140</v>
      </c>
      <c r="E435" s="217" t="s">
        <v>19</v>
      </c>
      <c r="F435" s="218" t="s">
        <v>143</v>
      </c>
      <c r="G435" s="216"/>
      <c r="H435" s="219">
        <v>31.5</v>
      </c>
      <c r="I435" s="220"/>
      <c r="J435" s="216"/>
      <c r="K435" s="216"/>
      <c r="L435" s="221"/>
      <c r="M435" s="222"/>
      <c r="N435" s="223"/>
      <c r="O435" s="223"/>
      <c r="P435" s="223"/>
      <c r="Q435" s="223"/>
      <c r="R435" s="223"/>
      <c r="S435" s="223"/>
      <c r="T435" s="224"/>
      <c r="AT435" s="225" t="s">
        <v>140</v>
      </c>
      <c r="AU435" s="225" t="s">
        <v>84</v>
      </c>
      <c r="AV435" s="15" t="s">
        <v>137</v>
      </c>
      <c r="AW435" s="15" t="s">
        <v>35</v>
      </c>
      <c r="AX435" s="15" t="s">
        <v>82</v>
      </c>
      <c r="AY435" s="225" t="s">
        <v>130</v>
      </c>
    </row>
    <row r="436" spans="1:65" s="2" customFormat="1" ht="24.2" customHeight="1" x14ac:dyDescent="0.2">
      <c r="A436" s="36"/>
      <c r="B436" s="37"/>
      <c r="C436" s="175" t="s">
        <v>508</v>
      </c>
      <c r="D436" s="175" t="s">
        <v>132</v>
      </c>
      <c r="E436" s="176" t="s">
        <v>607</v>
      </c>
      <c r="F436" s="177" t="s">
        <v>608</v>
      </c>
      <c r="G436" s="178" t="s">
        <v>175</v>
      </c>
      <c r="H436" s="179">
        <v>31.5</v>
      </c>
      <c r="I436" s="180"/>
      <c r="J436" s="181">
        <f>ROUND(I436*H436,2)</f>
        <v>0</v>
      </c>
      <c r="K436" s="177" t="s">
        <v>136</v>
      </c>
      <c r="L436" s="41"/>
      <c r="M436" s="182" t="s">
        <v>19</v>
      </c>
      <c r="N436" s="183" t="s">
        <v>45</v>
      </c>
      <c r="O436" s="66"/>
      <c r="P436" s="184">
        <f>O436*H436</f>
        <v>0</v>
      </c>
      <c r="Q436" s="184">
        <v>3.3E-4</v>
      </c>
      <c r="R436" s="184">
        <f>Q436*H436</f>
        <v>1.0395E-2</v>
      </c>
      <c r="S436" s="184">
        <v>0</v>
      </c>
      <c r="T436" s="185">
        <f>S436*H436</f>
        <v>0</v>
      </c>
      <c r="U436" s="36"/>
      <c r="V436" s="36"/>
      <c r="W436" s="36"/>
      <c r="X436" s="36"/>
      <c r="Y436" s="36"/>
      <c r="Z436" s="36"/>
      <c r="AA436" s="36"/>
      <c r="AB436" s="36"/>
      <c r="AC436" s="36"/>
      <c r="AD436" s="36"/>
      <c r="AE436" s="36"/>
      <c r="AR436" s="186" t="s">
        <v>137</v>
      </c>
      <c r="AT436" s="186" t="s">
        <v>132</v>
      </c>
      <c r="AU436" s="186" t="s">
        <v>84</v>
      </c>
      <c r="AY436" s="19" t="s">
        <v>130</v>
      </c>
      <c r="BE436" s="187">
        <f>IF(N436="základní",J436,0)</f>
        <v>0</v>
      </c>
      <c r="BF436" s="187">
        <f>IF(N436="snížená",J436,0)</f>
        <v>0</v>
      </c>
      <c r="BG436" s="187">
        <f>IF(N436="zákl. přenesená",J436,0)</f>
        <v>0</v>
      </c>
      <c r="BH436" s="187">
        <f>IF(N436="sníž. přenesená",J436,0)</f>
        <v>0</v>
      </c>
      <c r="BI436" s="187">
        <f>IF(N436="nulová",J436,0)</f>
        <v>0</v>
      </c>
      <c r="BJ436" s="19" t="s">
        <v>82</v>
      </c>
      <c r="BK436" s="187">
        <f>ROUND(I436*H436,2)</f>
        <v>0</v>
      </c>
      <c r="BL436" s="19" t="s">
        <v>137</v>
      </c>
      <c r="BM436" s="186" t="s">
        <v>609</v>
      </c>
    </row>
    <row r="437" spans="1:65" s="2" customFormat="1" ht="11.25" x14ac:dyDescent="0.2">
      <c r="A437" s="36"/>
      <c r="B437" s="37"/>
      <c r="C437" s="38"/>
      <c r="D437" s="188" t="s">
        <v>138</v>
      </c>
      <c r="E437" s="38"/>
      <c r="F437" s="189" t="s">
        <v>610</v>
      </c>
      <c r="G437" s="38"/>
      <c r="H437" s="38"/>
      <c r="I437" s="190"/>
      <c r="J437" s="38"/>
      <c r="K437" s="38"/>
      <c r="L437" s="41"/>
      <c r="M437" s="191"/>
      <c r="N437" s="192"/>
      <c r="O437" s="66"/>
      <c r="P437" s="66"/>
      <c r="Q437" s="66"/>
      <c r="R437" s="66"/>
      <c r="S437" s="66"/>
      <c r="T437" s="67"/>
      <c r="U437" s="36"/>
      <c r="V437" s="36"/>
      <c r="W437" s="36"/>
      <c r="X437" s="36"/>
      <c r="Y437" s="36"/>
      <c r="Z437" s="36"/>
      <c r="AA437" s="36"/>
      <c r="AB437" s="36"/>
      <c r="AC437" s="36"/>
      <c r="AD437" s="36"/>
      <c r="AE437" s="36"/>
      <c r="AT437" s="19" t="s">
        <v>138</v>
      </c>
      <c r="AU437" s="19" t="s">
        <v>84</v>
      </c>
    </row>
    <row r="438" spans="1:65" s="13" customFormat="1" ht="11.25" x14ac:dyDescent="0.2">
      <c r="B438" s="193"/>
      <c r="C438" s="194"/>
      <c r="D438" s="195" t="s">
        <v>140</v>
      </c>
      <c r="E438" s="196" t="s">
        <v>19</v>
      </c>
      <c r="F438" s="197" t="s">
        <v>611</v>
      </c>
      <c r="G438" s="194"/>
      <c r="H438" s="196" t="s">
        <v>19</v>
      </c>
      <c r="I438" s="198"/>
      <c r="J438" s="194"/>
      <c r="K438" s="194"/>
      <c r="L438" s="199"/>
      <c r="M438" s="200"/>
      <c r="N438" s="201"/>
      <c r="O438" s="201"/>
      <c r="P438" s="201"/>
      <c r="Q438" s="201"/>
      <c r="R438" s="201"/>
      <c r="S438" s="201"/>
      <c r="T438" s="202"/>
      <c r="AT438" s="203" t="s">
        <v>140</v>
      </c>
      <c r="AU438" s="203" t="s">
        <v>84</v>
      </c>
      <c r="AV438" s="13" t="s">
        <v>82</v>
      </c>
      <c r="AW438" s="13" t="s">
        <v>35</v>
      </c>
      <c r="AX438" s="13" t="s">
        <v>74</v>
      </c>
      <c r="AY438" s="203" t="s">
        <v>130</v>
      </c>
    </row>
    <row r="439" spans="1:65" s="13" customFormat="1" ht="11.25" x14ac:dyDescent="0.2">
      <c r="B439" s="193"/>
      <c r="C439" s="194"/>
      <c r="D439" s="195" t="s">
        <v>140</v>
      </c>
      <c r="E439" s="196" t="s">
        <v>19</v>
      </c>
      <c r="F439" s="197" t="s">
        <v>612</v>
      </c>
      <c r="G439" s="194"/>
      <c r="H439" s="196" t="s">
        <v>19</v>
      </c>
      <c r="I439" s="198"/>
      <c r="J439" s="194"/>
      <c r="K439" s="194"/>
      <c r="L439" s="199"/>
      <c r="M439" s="200"/>
      <c r="N439" s="201"/>
      <c r="O439" s="201"/>
      <c r="P439" s="201"/>
      <c r="Q439" s="201"/>
      <c r="R439" s="201"/>
      <c r="S439" s="201"/>
      <c r="T439" s="202"/>
      <c r="AT439" s="203" t="s">
        <v>140</v>
      </c>
      <c r="AU439" s="203" t="s">
        <v>84</v>
      </c>
      <c r="AV439" s="13" t="s">
        <v>82</v>
      </c>
      <c r="AW439" s="13" t="s">
        <v>35</v>
      </c>
      <c r="AX439" s="13" t="s">
        <v>74</v>
      </c>
      <c r="AY439" s="203" t="s">
        <v>130</v>
      </c>
    </row>
    <row r="440" spans="1:65" s="14" customFormat="1" ht="11.25" x14ac:dyDescent="0.2">
      <c r="B440" s="204"/>
      <c r="C440" s="205"/>
      <c r="D440" s="195" t="s">
        <v>140</v>
      </c>
      <c r="E440" s="206" t="s">
        <v>19</v>
      </c>
      <c r="F440" s="207" t="s">
        <v>606</v>
      </c>
      <c r="G440" s="205"/>
      <c r="H440" s="208">
        <v>31.5</v>
      </c>
      <c r="I440" s="209"/>
      <c r="J440" s="205"/>
      <c r="K440" s="205"/>
      <c r="L440" s="210"/>
      <c r="M440" s="211"/>
      <c r="N440" s="212"/>
      <c r="O440" s="212"/>
      <c r="P440" s="212"/>
      <c r="Q440" s="212"/>
      <c r="R440" s="212"/>
      <c r="S440" s="212"/>
      <c r="T440" s="213"/>
      <c r="AT440" s="214" t="s">
        <v>140</v>
      </c>
      <c r="AU440" s="214" t="s">
        <v>84</v>
      </c>
      <c r="AV440" s="14" t="s">
        <v>84</v>
      </c>
      <c r="AW440" s="14" t="s">
        <v>35</v>
      </c>
      <c r="AX440" s="14" t="s">
        <v>74</v>
      </c>
      <c r="AY440" s="214" t="s">
        <v>130</v>
      </c>
    </row>
    <row r="441" spans="1:65" s="15" customFormat="1" ht="11.25" x14ac:dyDescent="0.2">
      <c r="B441" s="215"/>
      <c r="C441" s="216"/>
      <c r="D441" s="195" t="s">
        <v>140</v>
      </c>
      <c r="E441" s="217" t="s">
        <v>19</v>
      </c>
      <c r="F441" s="218" t="s">
        <v>143</v>
      </c>
      <c r="G441" s="216"/>
      <c r="H441" s="219">
        <v>31.5</v>
      </c>
      <c r="I441" s="220"/>
      <c r="J441" s="216"/>
      <c r="K441" s="216"/>
      <c r="L441" s="221"/>
      <c r="M441" s="222"/>
      <c r="N441" s="223"/>
      <c r="O441" s="223"/>
      <c r="P441" s="223"/>
      <c r="Q441" s="223"/>
      <c r="R441" s="223"/>
      <c r="S441" s="223"/>
      <c r="T441" s="224"/>
      <c r="AT441" s="225" t="s">
        <v>140</v>
      </c>
      <c r="AU441" s="225" t="s">
        <v>84</v>
      </c>
      <c r="AV441" s="15" t="s">
        <v>137</v>
      </c>
      <c r="AW441" s="15" t="s">
        <v>35</v>
      </c>
      <c r="AX441" s="15" t="s">
        <v>82</v>
      </c>
      <c r="AY441" s="225" t="s">
        <v>130</v>
      </c>
    </row>
    <row r="442" spans="1:65" s="2" customFormat="1" ht="16.5" customHeight="1" x14ac:dyDescent="0.2">
      <c r="A442" s="36"/>
      <c r="B442" s="37"/>
      <c r="C442" s="175" t="s">
        <v>613</v>
      </c>
      <c r="D442" s="175" t="s">
        <v>132</v>
      </c>
      <c r="E442" s="176" t="s">
        <v>614</v>
      </c>
      <c r="F442" s="177" t="s">
        <v>615</v>
      </c>
      <c r="G442" s="178" t="s">
        <v>317</v>
      </c>
      <c r="H442" s="179">
        <v>388.87099999999998</v>
      </c>
      <c r="I442" s="180"/>
      <c r="J442" s="181">
        <f>ROUND(I442*H442,2)</f>
        <v>0</v>
      </c>
      <c r="K442" s="177" t="s">
        <v>136</v>
      </c>
      <c r="L442" s="41"/>
      <c r="M442" s="182" t="s">
        <v>19</v>
      </c>
      <c r="N442" s="183" t="s">
        <v>45</v>
      </c>
      <c r="O442" s="66"/>
      <c r="P442" s="184">
        <f>O442*H442</f>
        <v>0</v>
      </c>
      <c r="Q442" s="184">
        <v>1.3999999999999999E-4</v>
      </c>
      <c r="R442" s="184">
        <f>Q442*H442</f>
        <v>5.4441939999999994E-2</v>
      </c>
      <c r="S442" s="184">
        <v>0</v>
      </c>
      <c r="T442" s="185">
        <f>S442*H442</f>
        <v>0</v>
      </c>
      <c r="U442" s="36"/>
      <c r="V442" s="36"/>
      <c r="W442" s="36"/>
      <c r="X442" s="36"/>
      <c r="Y442" s="36"/>
      <c r="Z442" s="36"/>
      <c r="AA442" s="36"/>
      <c r="AB442" s="36"/>
      <c r="AC442" s="36"/>
      <c r="AD442" s="36"/>
      <c r="AE442" s="36"/>
      <c r="AR442" s="186" t="s">
        <v>137</v>
      </c>
      <c r="AT442" s="186" t="s">
        <v>132</v>
      </c>
      <c r="AU442" s="186" t="s">
        <v>84</v>
      </c>
      <c r="AY442" s="19" t="s">
        <v>130</v>
      </c>
      <c r="BE442" s="187">
        <f>IF(N442="základní",J442,0)</f>
        <v>0</v>
      </c>
      <c r="BF442" s="187">
        <f>IF(N442="snížená",J442,0)</f>
        <v>0</v>
      </c>
      <c r="BG442" s="187">
        <f>IF(N442="zákl. přenesená",J442,0)</f>
        <v>0</v>
      </c>
      <c r="BH442" s="187">
        <f>IF(N442="sníž. přenesená",J442,0)</f>
        <v>0</v>
      </c>
      <c r="BI442" s="187">
        <f>IF(N442="nulová",J442,0)</f>
        <v>0</v>
      </c>
      <c r="BJ442" s="19" t="s">
        <v>82</v>
      </c>
      <c r="BK442" s="187">
        <f>ROUND(I442*H442,2)</f>
        <v>0</v>
      </c>
      <c r="BL442" s="19" t="s">
        <v>137</v>
      </c>
      <c r="BM442" s="186" t="s">
        <v>616</v>
      </c>
    </row>
    <row r="443" spans="1:65" s="2" customFormat="1" ht="11.25" x14ac:dyDescent="0.2">
      <c r="A443" s="36"/>
      <c r="B443" s="37"/>
      <c r="C443" s="38"/>
      <c r="D443" s="188" t="s">
        <v>138</v>
      </c>
      <c r="E443" s="38"/>
      <c r="F443" s="189" t="s">
        <v>617</v>
      </c>
      <c r="G443" s="38"/>
      <c r="H443" s="38"/>
      <c r="I443" s="190"/>
      <c r="J443" s="38"/>
      <c r="K443" s="38"/>
      <c r="L443" s="41"/>
      <c r="M443" s="191"/>
      <c r="N443" s="192"/>
      <c r="O443" s="66"/>
      <c r="P443" s="66"/>
      <c r="Q443" s="66"/>
      <c r="R443" s="66"/>
      <c r="S443" s="66"/>
      <c r="T443" s="67"/>
      <c r="U443" s="36"/>
      <c r="V443" s="36"/>
      <c r="W443" s="36"/>
      <c r="X443" s="36"/>
      <c r="Y443" s="36"/>
      <c r="Z443" s="36"/>
      <c r="AA443" s="36"/>
      <c r="AB443" s="36"/>
      <c r="AC443" s="36"/>
      <c r="AD443" s="36"/>
      <c r="AE443" s="36"/>
      <c r="AT443" s="19" t="s">
        <v>138</v>
      </c>
      <c r="AU443" s="19" t="s">
        <v>84</v>
      </c>
    </row>
    <row r="444" spans="1:65" s="14" customFormat="1" ht="11.25" x14ac:dyDescent="0.2">
      <c r="B444" s="204"/>
      <c r="C444" s="205"/>
      <c r="D444" s="195" t="s">
        <v>140</v>
      </c>
      <c r="E444" s="206" t="s">
        <v>19</v>
      </c>
      <c r="F444" s="207" t="s">
        <v>618</v>
      </c>
      <c r="G444" s="205"/>
      <c r="H444" s="208">
        <v>105.42</v>
      </c>
      <c r="I444" s="209"/>
      <c r="J444" s="205"/>
      <c r="K444" s="205"/>
      <c r="L444" s="210"/>
      <c r="M444" s="211"/>
      <c r="N444" s="212"/>
      <c r="O444" s="212"/>
      <c r="P444" s="212"/>
      <c r="Q444" s="212"/>
      <c r="R444" s="212"/>
      <c r="S444" s="212"/>
      <c r="T444" s="213"/>
      <c r="AT444" s="214" t="s">
        <v>140</v>
      </c>
      <c r="AU444" s="214" t="s">
        <v>84</v>
      </c>
      <c r="AV444" s="14" t="s">
        <v>84</v>
      </c>
      <c r="AW444" s="14" t="s">
        <v>35</v>
      </c>
      <c r="AX444" s="14" t="s">
        <v>74</v>
      </c>
      <c r="AY444" s="214" t="s">
        <v>130</v>
      </c>
    </row>
    <row r="445" spans="1:65" s="14" customFormat="1" ht="11.25" x14ac:dyDescent="0.2">
      <c r="B445" s="204"/>
      <c r="C445" s="205"/>
      <c r="D445" s="195" t="s">
        <v>140</v>
      </c>
      <c r="E445" s="206" t="s">
        <v>19</v>
      </c>
      <c r="F445" s="207" t="s">
        <v>619</v>
      </c>
      <c r="G445" s="205"/>
      <c r="H445" s="208">
        <v>104.223</v>
      </c>
      <c r="I445" s="209"/>
      <c r="J445" s="205"/>
      <c r="K445" s="205"/>
      <c r="L445" s="210"/>
      <c r="M445" s="211"/>
      <c r="N445" s="212"/>
      <c r="O445" s="212"/>
      <c r="P445" s="212"/>
      <c r="Q445" s="212"/>
      <c r="R445" s="212"/>
      <c r="S445" s="212"/>
      <c r="T445" s="213"/>
      <c r="AT445" s="214" t="s">
        <v>140</v>
      </c>
      <c r="AU445" s="214" t="s">
        <v>84</v>
      </c>
      <c r="AV445" s="14" t="s">
        <v>84</v>
      </c>
      <c r="AW445" s="14" t="s">
        <v>35</v>
      </c>
      <c r="AX445" s="14" t="s">
        <v>74</v>
      </c>
      <c r="AY445" s="214" t="s">
        <v>130</v>
      </c>
    </row>
    <row r="446" spans="1:65" s="14" customFormat="1" ht="11.25" x14ac:dyDescent="0.2">
      <c r="B446" s="204"/>
      <c r="C446" s="205"/>
      <c r="D446" s="195" t="s">
        <v>140</v>
      </c>
      <c r="E446" s="206" t="s">
        <v>19</v>
      </c>
      <c r="F446" s="207" t="s">
        <v>620</v>
      </c>
      <c r="G446" s="205"/>
      <c r="H446" s="208">
        <v>111.592</v>
      </c>
      <c r="I446" s="209"/>
      <c r="J446" s="205"/>
      <c r="K446" s="205"/>
      <c r="L446" s="210"/>
      <c r="M446" s="211"/>
      <c r="N446" s="212"/>
      <c r="O446" s="212"/>
      <c r="P446" s="212"/>
      <c r="Q446" s="212"/>
      <c r="R446" s="212"/>
      <c r="S446" s="212"/>
      <c r="T446" s="213"/>
      <c r="AT446" s="214" t="s">
        <v>140</v>
      </c>
      <c r="AU446" s="214" t="s">
        <v>84</v>
      </c>
      <c r="AV446" s="14" t="s">
        <v>84</v>
      </c>
      <c r="AW446" s="14" t="s">
        <v>35</v>
      </c>
      <c r="AX446" s="14" t="s">
        <v>74</v>
      </c>
      <c r="AY446" s="214" t="s">
        <v>130</v>
      </c>
    </row>
    <row r="447" spans="1:65" s="14" customFormat="1" ht="11.25" x14ac:dyDescent="0.2">
      <c r="B447" s="204"/>
      <c r="C447" s="205"/>
      <c r="D447" s="195" t="s">
        <v>140</v>
      </c>
      <c r="E447" s="206" t="s">
        <v>19</v>
      </c>
      <c r="F447" s="207" t="s">
        <v>621</v>
      </c>
      <c r="G447" s="205"/>
      <c r="H447" s="208">
        <v>67.635999999999996</v>
      </c>
      <c r="I447" s="209"/>
      <c r="J447" s="205"/>
      <c r="K447" s="205"/>
      <c r="L447" s="210"/>
      <c r="M447" s="211"/>
      <c r="N447" s="212"/>
      <c r="O447" s="212"/>
      <c r="P447" s="212"/>
      <c r="Q447" s="212"/>
      <c r="R447" s="212"/>
      <c r="S447" s="212"/>
      <c r="T447" s="213"/>
      <c r="AT447" s="214" t="s">
        <v>140</v>
      </c>
      <c r="AU447" s="214" t="s">
        <v>84</v>
      </c>
      <c r="AV447" s="14" t="s">
        <v>84</v>
      </c>
      <c r="AW447" s="14" t="s">
        <v>35</v>
      </c>
      <c r="AX447" s="14" t="s">
        <v>74</v>
      </c>
      <c r="AY447" s="214" t="s">
        <v>130</v>
      </c>
    </row>
    <row r="448" spans="1:65" s="15" customFormat="1" ht="11.25" x14ac:dyDescent="0.2">
      <c r="B448" s="215"/>
      <c r="C448" s="216"/>
      <c r="D448" s="195" t="s">
        <v>140</v>
      </c>
      <c r="E448" s="217" t="s">
        <v>19</v>
      </c>
      <c r="F448" s="218" t="s">
        <v>143</v>
      </c>
      <c r="G448" s="216"/>
      <c r="H448" s="219">
        <v>388.87099999999998</v>
      </c>
      <c r="I448" s="220"/>
      <c r="J448" s="216"/>
      <c r="K448" s="216"/>
      <c r="L448" s="221"/>
      <c r="M448" s="222"/>
      <c r="N448" s="223"/>
      <c r="O448" s="223"/>
      <c r="P448" s="223"/>
      <c r="Q448" s="223"/>
      <c r="R448" s="223"/>
      <c r="S448" s="223"/>
      <c r="T448" s="224"/>
      <c r="AT448" s="225" t="s">
        <v>140</v>
      </c>
      <c r="AU448" s="225" t="s">
        <v>84</v>
      </c>
      <c r="AV448" s="15" t="s">
        <v>137</v>
      </c>
      <c r="AW448" s="15" t="s">
        <v>35</v>
      </c>
      <c r="AX448" s="15" t="s">
        <v>82</v>
      </c>
      <c r="AY448" s="225" t="s">
        <v>130</v>
      </c>
    </row>
    <row r="449" spans="1:65" s="2" customFormat="1" ht="24.2" customHeight="1" x14ac:dyDescent="0.2">
      <c r="A449" s="36"/>
      <c r="B449" s="37"/>
      <c r="C449" s="175" t="s">
        <v>514</v>
      </c>
      <c r="D449" s="175" t="s">
        <v>132</v>
      </c>
      <c r="E449" s="176" t="s">
        <v>622</v>
      </c>
      <c r="F449" s="177" t="s">
        <v>623</v>
      </c>
      <c r="G449" s="178" t="s">
        <v>135</v>
      </c>
      <c r="H449" s="179">
        <v>18.64</v>
      </c>
      <c r="I449" s="180"/>
      <c r="J449" s="181">
        <f>ROUND(I449*H449,2)</f>
        <v>0</v>
      </c>
      <c r="K449" s="177" t="s">
        <v>136</v>
      </c>
      <c r="L449" s="41"/>
      <c r="M449" s="182" t="s">
        <v>19</v>
      </c>
      <c r="N449" s="183" t="s">
        <v>45</v>
      </c>
      <c r="O449" s="66"/>
      <c r="P449" s="184">
        <f>O449*H449</f>
        <v>0</v>
      </c>
      <c r="Q449" s="184">
        <v>1.162E-2</v>
      </c>
      <c r="R449" s="184">
        <f>Q449*H449</f>
        <v>0.21659680000000001</v>
      </c>
      <c r="S449" s="184">
        <v>0</v>
      </c>
      <c r="T449" s="185">
        <f>S449*H449</f>
        <v>0</v>
      </c>
      <c r="U449" s="36"/>
      <c r="V449" s="36"/>
      <c r="W449" s="36"/>
      <c r="X449" s="36"/>
      <c r="Y449" s="36"/>
      <c r="Z449" s="36"/>
      <c r="AA449" s="36"/>
      <c r="AB449" s="36"/>
      <c r="AC449" s="36"/>
      <c r="AD449" s="36"/>
      <c r="AE449" s="36"/>
      <c r="AR449" s="186" t="s">
        <v>137</v>
      </c>
      <c r="AT449" s="186" t="s">
        <v>132</v>
      </c>
      <c r="AU449" s="186" t="s">
        <v>84</v>
      </c>
      <c r="AY449" s="19" t="s">
        <v>130</v>
      </c>
      <c r="BE449" s="187">
        <f>IF(N449="základní",J449,0)</f>
        <v>0</v>
      </c>
      <c r="BF449" s="187">
        <f>IF(N449="snížená",J449,0)</f>
        <v>0</v>
      </c>
      <c r="BG449" s="187">
        <f>IF(N449="zákl. přenesená",J449,0)</f>
        <v>0</v>
      </c>
      <c r="BH449" s="187">
        <f>IF(N449="sníž. přenesená",J449,0)</f>
        <v>0</v>
      </c>
      <c r="BI449" s="187">
        <f>IF(N449="nulová",J449,0)</f>
        <v>0</v>
      </c>
      <c r="BJ449" s="19" t="s">
        <v>82</v>
      </c>
      <c r="BK449" s="187">
        <f>ROUND(I449*H449,2)</f>
        <v>0</v>
      </c>
      <c r="BL449" s="19" t="s">
        <v>137</v>
      </c>
      <c r="BM449" s="186" t="s">
        <v>624</v>
      </c>
    </row>
    <row r="450" spans="1:65" s="2" customFormat="1" ht="11.25" x14ac:dyDescent="0.2">
      <c r="A450" s="36"/>
      <c r="B450" s="37"/>
      <c r="C450" s="38"/>
      <c r="D450" s="188" t="s">
        <v>138</v>
      </c>
      <c r="E450" s="38"/>
      <c r="F450" s="189" t="s">
        <v>625</v>
      </c>
      <c r="G450" s="38"/>
      <c r="H450" s="38"/>
      <c r="I450" s="190"/>
      <c r="J450" s="38"/>
      <c r="K450" s="38"/>
      <c r="L450" s="41"/>
      <c r="M450" s="191"/>
      <c r="N450" s="192"/>
      <c r="O450" s="66"/>
      <c r="P450" s="66"/>
      <c r="Q450" s="66"/>
      <c r="R450" s="66"/>
      <c r="S450" s="66"/>
      <c r="T450" s="67"/>
      <c r="U450" s="36"/>
      <c r="V450" s="36"/>
      <c r="W450" s="36"/>
      <c r="X450" s="36"/>
      <c r="Y450" s="36"/>
      <c r="Z450" s="36"/>
      <c r="AA450" s="36"/>
      <c r="AB450" s="36"/>
      <c r="AC450" s="36"/>
      <c r="AD450" s="36"/>
      <c r="AE450" s="36"/>
      <c r="AT450" s="19" t="s">
        <v>138</v>
      </c>
      <c r="AU450" s="19" t="s">
        <v>84</v>
      </c>
    </row>
    <row r="451" spans="1:65" s="14" customFormat="1" ht="11.25" x14ac:dyDescent="0.2">
      <c r="B451" s="204"/>
      <c r="C451" s="205"/>
      <c r="D451" s="195" t="s">
        <v>140</v>
      </c>
      <c r="E451" s="206" t="s">
        <v>19</v>
      </c>
      <c r="F451" s="207" t="s">
        <v>626</v>
      </c>
      <c r="G451" s="205"/>
      <c r="H451" s="208">
        <v>10</v>
      </c>
      <c r="I451" s="209"/>
      <c r="J451" s="205"/>
      <c r="K451" s="205"/>
      <c r="L451" s="210"/>
      <c r="M451" s="211"/>
      <c r="N451" s="212"/>
      <c r="O451" s="212"/>
      <c r="P451" s="212"/>
      <c r="Q451" s="212"/>
      <c r="R451" s="212"/>
      <c r="S451" s="212"/>
      <c r="T451" s="213"/>
      <c r="AT451" s="214" t="s">
        <v>140</v>
      </c>
      <c r="AU451" s="214" t="s">
        <v>84</v>
      </c>
      <c r="AV451" s="14" t="s">
        <v>84</v>
      </c>
      <c r="AW451" s="14" t="s">
        <v>35</v>
      </c>
      <c r="AX451" s="14" t="s">
        <v>74</v>
      </c>
      <c r="AY451" s="214" t="s">
        <v>130</v>
      </c>
    </row>
    <row r="452" spans="1:65" s="14" customFormat="1" ht="11.25" x14ac:dyDescent="0.2">
      <c r="B452" s="204"/>
      <c r="C452" s="205"/>
      <c r="D452" s="195" t="s">
        <v>140</v>
      </c>
      <c r="E452" s="206" t="s">
        <v>19</v>
      </c>
      <c r="F452" s="207" t="s">
        <v>627</v>
      </c>
      <c r="G452" s="205"/>
      <c r="H452" s="208">
        <v>8.64</v>
      </c>
      <c r="I452" s="209"/>
      <c r="J452" s="205"/>
      <c r="K452" s="205"/>
      <c r="L452" s="210"/>
      <c r="M452" s="211"/>
      <c r="N452" s="212"/>
      <c r="O452" s="212"/>
      <c r="P452" s="212"/>
      <c r="Q452" s="212"/>
      <c r="R452" s="212"/>
      <c r="S452" s="212"/>
      <c r="T452" s="213"/>
      <c r="AT452" s="214" t="s">
        <v>140</v>
      </c>
      <c r="AU452" s="214" t="s">
        <v>84</v>
      </c>
      <c r="AV452" s="14" t="s">
        <v>84</v>
      </c>
      <c r="AW452" s="14" t="s">
        <v>35</v>
      </c>
      <c r="AX452" s="14" t="s">
        <v>74</v>
      </c>
      <c r="AY452" s="214" t="s">
        <v>130</v>
      </c>
    </row>
    <row r="453" spans="1:65" s="15" customFormat="1" ht="11.25" x14ac:dyDescent="0.2">
      <c r="B453" s="215"/>
      <c r="C453" s="216"/>
      <c r="D453" s="195" t="s">
        <v>140</v>
      </c>
      <c r="E453" s="217" t="s">
        <v>19</v>
      </c>
      <c r="F453" s="218" t="s">
        <v>143</v>
      </c>
      <c r="G453" s="216"/>
      <c r="H453" s="219">
        <v>18.64</v>
      </c>
      <c r="I453" s="220"/>
      <c r="J453" s="216"/>
      <c r="K453" s="216"/>
      <c r="L453" s="221"/>
      <c r="M453" s="222"/>
      <c r="N453" s="223"/>
      <c r="O453" s="223"/>
      <c r="P453" s="223"/>
      <c r="Q453" s="223"/>
      <c r="R453" s="223"/>
      <c r="S453" s="223"/>
      <c r="T453" s="224"/>
      <c r="AT453" s="225" t="s">
        <v>140</v>
      </c>
      <c r="AU453" s="225" t="s">
        <v>84</v>
      </c>
      <c r="AV453" s="15" t="s">
        <v>137</v>
      </c>
      <c r="AW453" s="15" t="s">
        <v>35</v>
      </c>
      <c r="AX453" s="15" t="s">
        <v>82</v>
      </c>
      <c r="AY453" s="225" t="s">
        <v>130</v>
      </c>
    </row>
    <row r="454" spans="1:65" s="12" customFormat="1" ht="22.9" customHeight="1" x14ac:dyDescent="0.2">
      <c r="B454" s="159"/>
      <c r="C454" s="160"/>
      <c r="D454" s="161" t="s">
        <v>73</v>
      </c>
      <c r="E454" s="173" t="s">
        <v>179</v>
      </c>
      <c r="F454" s="173" t="s">
        <v>628</v>
      </c>
      <c r="G454" s="160"/>
      <c r="H454" s="160"/>
      <c r="I454" s="163"/>
      <c r="J454" s="174">
        <f>BK454</f>
        <v>0</v>
      </c>
      <c r="K454" s="160"/>
      <c r="L454" s="165"/>
      <c r="M454" s="166"/>
      <c r="N454" s="167"/>
      <c r="O454" s="167"/>
      <c r="P454" s="168">
        <f>SUM(P455:P458)</f>
        <v>0</v>
      </c>
      <c r="Q454" s="167"/>
      <c r="R454" s="168">
        <f>SUM(R455:R458)</f>
        <v>0</v>
      </c>
      <c r="S454" s="167"/>
      <c r="T454" s="169">
        <f>SUM(T455:T458)</f>
        <v>0</v>
      </c>
      <c r="AR454" s="170" t="s">
        <v>82</v>
      </c>
      <c r="AT454" s="171" t="s">
        <v>73</v>
      </c>
      <c r="AU454" s="171" t="s">
        <v>82</v>
      </c>
      <c r="AY454" s="170" t="s">
        <v>130</v>
      </c>
      <c r="BK454" s="172">
        <f>SUM(BK455:BK458)</f>
        <v>0</v>
      </c>
    </row>
    <row r="455" spans="1:65" s="2" customFormat="1" ht="16.5" customHeight="1" x14ac:dyDescent="0.2">
      <c r="A455" s="36"/>
      <c r="B455" s="37"/>
      <c r="C455" s="175" t="s">
        <v>629</v>
      </c>
      <c r="D455" s="175" t="s">
        <v>132</v>
      </c>
      <c r="E455" s="176" t="s">
        <v>630</v>
      </c>
      <c r="F455" s="177" t="s">
        <v>631</v>
      </c>
      <c r="G455" s="178" t="s">
        <v>457</v>
      </c>
      <c r="H455" s="179">
        <v>1</v>
      </c>
      <c r="I455" s="180"/>
      <c r="J455" s="181">
        <f>ROUND(I455*H455,2)</f>
        <v>0</v>
      </c>
      <c r="K455" s="177" t="s">
        <v>388</v>
      </c>
      <c r="L455" s="41"/>
      <c r="M455" s="182" t="s">
        <v>19</v>
      </c>
      <c r="N455" s="183" t="s">
        <v>45</v>
      </c>
      <c r="O455" s="66"/>
      <c r="P455" s="184">
        <f>O455*H455</f>
        <v>0</v>
      </c>
      <c r="Q455" s="184">
        <v>0</v>
      </c>
      <c r="R455" s="184">
        <f>Q455*H455</f>
        <v>0</v>
      </c>
      <c r="S455" s="184">
        <v>0</v>
      </c>
      <c r="T455" s="185">
        <f>S455*H455</f>
        <v>0</v>
      </c>
      <c r="U455" s="36"/>
      <c r="V455" s="36"/>
      <c r="W455" s="36"/>
      <c r="X455" s="36"/>
      <c r="Y455" s="36"/>
      <c r="Z455" s="36"/>
      <c r="AA455" s="36"/>
      <c r="AB455" s="36"/>
      <c r="AC455" s="36"/>
      <c r="AD455" s="36"/>
      <c r="AE455" s="36"/>
      <c r="AR455" s="186" t="s">
        <v>137</v>
      </c>
      <c r="AT455" s="186" t="s">
        <v>132</v>
      </c>
      <c r="AU455" s="186" t="s">
        <v>84</v>
      </c>
      <c r="AY455" s="19" t="s">
        <v>130</v>
      </c>
      <c r="BE455" s="187">
        <f>IF(N455="základní",J455,0)</f>
        <v>0</v>
      </c>
      <c r="BF455" s="187">
        <f>IF(N455="snížená",J455,0)</f>
        <v>0</v>
      </c>
      <c r="BG455" s="187">
        <f>IF(N455="zákl. přenesená",J455,0)</f>
        <v>0</v>
      </c>
      <c r="BH455" s="187">
        <f>IF(N455="sníž. přenesená",J455,0)</f>
        <v>0</v>
      </c>
      <c r="BI455" s="187">
        <f>IF(N455="nulová",J455,0)</f>
        <v>0</v>
      </c>
      <c r="BJ455" s="19" t="s">
        <v>82</v>
      </c>
      <c r="BK455" s="187">
        <f>ROUND(I455*H455,2)</f>
        <v>0</v>
      </c>
      <c r="BL455" s="19" t="s">
        <v>137</v>
      </c>
      <c r="BM455" s="186" t="s">
        <v>632</v>
      </c>
    </row>
    <row r="456" spans="1:65" s="2" customFormat="1" ht="29.25" x14ac:dyDescent="0.2">
      <c r="A456" s="36"/>
      <c r="B456" s="37"/>
      <c r="C456" s="38"/>
      <c r="D456" s="195" t="s">
        <v>492</v>
      </c>
      <c r="E456" s="38"/>
      <c r="F456" s="236" t="s">
        <v>633</v>
      </c>
      <c r="G456" s="38"/>
      <c r="H456" s="38"/>
      <c r="I456" s="190"/>
      <c r="J456" s="38"/>
      <c r="K456" s="38"/>
      <c r="L456" s="41"/>
      <c r="M456" s="191"/>
      <c r="N456" s="192"/>
      <c r="O456" s="66"/>
      <c r="P456" s="66"/>
      <c r="Q456" s="66"/>
      <c r="R456" s="66"/>
      <c r="S456" s="66"/>
      <c r="T456" s="67"/>
      <c r="U456" s="36"/>
      <c r="V456" s="36"/>
      <c r="W456" s="36"/>
      <c r="X456" s="36"/>
      <c r="Y456" s="36"/>
      <c r="Z456" s="36"/>
      <c r="AA456" s="36"/>
      <c r="AB456" s="36"/>
      <c r="AC456" s="36"/>
      <c r="AD456" s="36"/>
      <c r="AE456" s="36"/>
      <c r="AT456" s="19" t="s">
        <v>492</v>
      </c>
      <c r="AU456" s="19" t="s">
        <v>84</v>
      </c>
    </row>
    <row r="457" spans="1:65" s="14" customFormat="1" ht="11.25" x14ac:dyDescent="0.2">
      <c r="B457" s="204"/>
      <c r="C457" s="205"/>
      <c r="D457" s="195" t="s">
        <v>140</v>
      </c>
      <c r="E457" s="206" t="s">
        <v>19</v>
      </c>
      <c r="F457" s="207" t="s">
        <v>634</v>
      </c>
      <c r="G457" s="205"/>
      <c r="H457" s="208">
        <v>1</v>
      </c>
      <c r="I457" s="209"/>
      <c r="J457" s="205"/>
      <c r="K457" s="205"/>
      <c r="L457" s="210"/>
      <c r="M457" s="211"/>
      <c r="N457" s="212"/>
      <c r="O457" s="212"/>
      <c r="P457" s="212"/>
      <c r="Q457" s="212"/>
      <c r="R457" s="212"/>
      <c r="S457" s="212"/>
      <c r="T457" s="213"/>
      <c r="AT457" s="214" t="s">
        <v>140</v>
      </c>
      <c r="AU457" s="214" t="s">
        <v>84</v>
      </c>
      <c r="AV457" s="14" t="s">
        <v>84</v>
      </c>
      <c r="AW457" s="14" t="s">
        <v>35</v>
      </c>
      <c r="AX457" s="14" t="s">
        <v>74</v>
      </c>
      <c r="AY457" s="214" t="s">
        <v>130</v>
      </c>
    </row>
    <row r="458" spans="1:65" s="15" customFormat="1" ht="11.25" x14ac:dyDescent="0.2">
      <c r="B458" s="215"/>
      <c r="C458" s="216"/>
      <c r="D458" s="195" t="s">
        <v>140</v>
      </c>
      <c r="E458" s="217" t="s">
        <v>19</v>
      </c>
      <c r="F458" s="218" t="s">
        <v>143</v>
      </c>
      <c r="G458" s="216"/>
      <c r="H458" s="219">
        <v>1</v>
      </c>
      <c r="I458" s="220"/>
      <c r="J458" s="216"/>
      <c r="K458" s="216"/>
      <c r="L458" s="221"/>
      <c r="M458" s="222"/>
      <c r="N458" s="223"/>
      <c r="O458" s="223"/>
      <c r="P458" s="223"/>
      <c r="Q458" s="223"/>
      <c r="R458" s="223"/>
      <c r="S458" s="223"/>
      <c r="T458" s="224"/>
      <c r="AT458" s="225" t="s">
        <v>140</v>
      </c>
      <c r="AU458" s="225" t="s">
        <v>84</v>
      </c>
      <c r="AV458" s="15" t="s">
        <v>137</v>
      </c>
      <c r="AW458" s="15" t="s">
        <v>35</v>
      </c>
      <c r="AX458" s="15" t="s">
        <v>82</v>
      </c>
      <c r="AY458" s="225" t="s">
        <v>130</v>
      </c>
    </row>
    <row r="459" spans="1:65" s="12" customFormat="1" ht="22.9" customHeight="1" x14ac:dyDescent="0.2">
      <c r="B459" s="159"/>
      <c r="C459" s="160"/>
      <c r="D459" s="161" t="s">
        <v>73</v>
      </c>
      <c r="E459" s="173" t="s">
        <v>185</v>
      </c>
      <c r="F459" s="173" t="s">
        <v>635</v>
      </c>
      <c r="G459" s="160"/>
      <c r="H459" s="160"/>
      <c r="I459" s="163"/>
      <c r="J459" s="174">
        <f>BK459</f>
        <v>0</v>
      </c>
      <c r="K459" s="160"/>
      <c r="L459" s="165"/>
      <c r="M459" s="166"/>
      <c r="N459" s="167"/>
      <c r="O459" s="167"/>
      <c r="P459" s="168">
        <f>SUM(P460:P547)</f>
        <v>0</v>
      </c>
      <c r="Q459" s="167"/>
      <c r="R459" s="168">
        <f>SUM(R460:R547)</f>
        <v>22.130768049999997</v>
      </c>
      <c r="S459" s="167"/>
      <c r="T459" s="169">
        <f>SUM(T460:T547)</f>
        <v>213.63000000000002</v>
      </c>
      <c r="AR459" s="170" t="s">
        <v>82</v>
      </c>
      <c r="AT459" s="171" t="s">
        <v>73</v>
      </c>
      <c r="AU459" s="171" t="s">
        <v>82</v>
      </c>
      <c r="AY459" s="170" t="s">
        <v>130</v>
      </c>
      <c r="BK459" s="172">
        <f>SUM(BK460:BK547)</f>
        <v>0</v>
      </c>
    </row>
    <row r="460" spans="1:65" s="2" customFormat="1" ht="16.5" customHeight="1" x14ac:dyDescent="0.2">
      <c r="A460" s="36"/>
      <c r="B460" s="37"/>
      <c r="C460" s="175" t="s">
        <v>636</v>
      </c>
      <c r="D460" s="175" t="s">
        <v>132</v>
      </c>
      <c r="E460" s="176" t="s">
        <v>637</v>
      </c>
      <c r="F460" s="177" t="s">
        <v>638</v>
      </c>
      <c r="G460" s="178" t="s">
        <v>175</v>
      </c>
      <c r="H460" s="179">
        <v>14.8</v>
      </c>
      <c r="I460" s="180"/>
      <c r="J460" s="181">
        <f>ROUND(I460*H460,2)</f>
        <v>0</v>
      </c>
      <c r="K460" s="177" t="s">
        <v>136</v>
      </c>
      <c r="L460" s="41"/>
      <c r="M460" s="182" t="s">
        <v>19</v>
      </c>
      <c r="N460" s="183" t="s">
        <v>45</v>
      </c>
      <c r="O460" s="66"/>
      <c r="P460" s="184">
        <f>O460*H460</f>
        <v>0</v>
      </c>
      <c r="Q460" s="184">
        <v>1.17E-3</v>
      </c>
      <c r="R460" s="184">
        <f>Q460*H460</f>
        <v>1.7316000000000002E-2</v>
      </c>
      <c r="S460" s="184">
        <v>0</v>
      </c>
      <c r="T460" s="185">
        <f>S460*H460</f>
        <v>0</v>
      </c>
      <c r="U460" s="36"/>
      <c r="V460" s="36"/>
      <c r="W460" s="36"/>
      <c r="X460" s="36"/>
      <c r="Y460" s="36"/>
      <c r="Z460" s="36"/>
      <c r="AA460" s="36"/>
      <c r="AB460" s="36"/>
      <c r="AC460" s="36"/>
      <c r="AD460" s="36"/>
      <c r="AE460" s="36"/>
      <c r="AR460" s="186" t="s">
        <v>137</v>
      </c>
      <c r="AT460" s="186" t="s">
        <v>132</v>
      </c>
      <c r="AU460" s="186" t="s">
        <v>84</v>
      </c>
      <c r="AY460" s="19" t="s">
        <v>130</v>
      </c>
      <c r="BE460" s="187">
        <f>IF(N460="základní",J460,0)</f>
        <v>0</v>
      </c>
      <c r="BF460" s="187">
        <f>IF(N460="snížená",J460,0)</f>
        <v>0</v>
      </c>
      <c r="BG460" s="187">
        <f>IF(N460="zákl. přenesená",J460,0)</f>
        <v>0</v>
      </c>
      <c r="BH460" s="187">
        <f>IF(N460="sníž. přenesená",J460,0)</f>
        <v>0</v>
      </c>
      <c r="BI460" s="187">
        <f>IF(N460="nulová",J460,0)</f>
        <v>0</v>
      </c>
      <c r="BJ460" s="19" t="s">
        <v>82</v>
      </c>
      <c r="BK460" s="187">
        <f>ROUND(I460*H460,2)</f>
        <v>0</v>
      </c>
      <c r="BL460" s="19" t="s">
        <v>137</v>
      </c>
      <c r="BM460" s="186" t="s">
        <v>639</v>
      </c>
    </row>
    <row r="461" spans="1:65" s="2" customFormat="1" ht="11.25" x14ac:dyDescent="0.2">
      <c r="A461" s="36"/>
      <c r="B461" s="37"/>
      <c r="C461" s="38"/>
      <c r="D461" s="188" t="s">
        <v>138</v>
      </c>
      <c r="E461" s="38"/>
      <c r="F461" s="189" t="s">
        <v>640</v>
      </c>
      <c r="G461" s="38"/>
      <c r="H461" s="38"/>
      <c r="I461" s="190"/>
      <c r="J461" s="38"/>
      <c r="K461" s="38"/>
      <c r="L461" s="41"/>
      <c r="M461" s="191"/>
      <c r="N461" s="192"/>
      <c r="O461" s="66"/>
      <c r="P461" s="66"/>
      <c r="Q461" s="66"/>
      <c r="R461" s="66"/>
      <c r="S461" s="66"/>
      <c r="T461" s="67"/>
      <c r="U461" s="36"/>
      <c r="V461" s="36"/>
      <c r="W461" s="36"/>
      <c r="X461" s="36"/>
      <c r="Y461" s="36"/>
      <c r="Z461" s="36"/>
      <c r="AA461" s="36"/>
      <c r="AB461" s="36"/>
      <c r="AC461" s="36"/>
      <c r="AD461" s="36"/>
      <c r="AE461" s="36"/>
      <c r="AT461" s="19" t="s">
        <v>138</v>
      </c>
      <c r="AU461" s="19" t="s">
        <v>84</v>
      </c>
    </row>
    <row r="462" spans="1:65" s="2" customFormat="1" ht="19.5" x14ac:dyDescent="0.2">
      <c r="A462" s="36"/>
      <c r="B462" s="37"/>
      <c r="C462" s="38"/>
      <c r="D462" s="195" t="s">
        <v>492</v>
      </c>
      <c r="E462" s="38"/>
      <c r="F462" s="236" t="s">
        <v>641</v>
      </c>
      <c r="G462" s="38"/>
      <c r="H462" s="38"/>
      <c r="I462" s="190"/>
      <c r="J462" s="38"/>
      <c r="K462" s="38"/>
      <c r="L462" s="41"/>
      <c r="M462" s="191"/>
      <c r="N462" s="192"/>
      <c r="O462" s="66"/>
      <c r="P462" s="66"/>
      <c r="Q462" s="66"/>
      <c r="R462" s="66"/>
      <c r="S462" s="66"/>
      <c r="T462" s="67"/>
      <c r="U462" s="36"/>
      <c r="V462" s="36"/>
      <c r="W462" s="36"/>
      <c r="X462" s="36"/>
      <c r="Y462" s="36"/>
      <c r="Z462" s="36"/>
      <c r="AA462" s="36"/>
      <c r="AB462" s="36"/>
      <c r="AC462" s="36"/>
      <c r="AD462" s="36"/>
      <c r="AE462" s="36"/>
      <c r="AT462" s="19" t="s">
        <v>492</v>
      </c>
      <c r="AU462" s="19" t="s">
        <v>84</v>
      </c>
    </row>
    <row r="463" spans="1:65" s="14" customFormat="1" ht="11.25" x14ac:dyDescent="0.2">
      <c r="B463" s="204"/>
      <c r="C463" s="205"/>
      <c r="D463" s="195" t="s">
        <v>140</v>
      </c>
      <c r="E463" s="206" t="s">
        <v>19</v>
      </c>
      <c r="F463" s="207" t="s">
        <v>642</v>
      </c>
      <c r="G463" s="205"/>
      <c r="H463" s="208">
        <v>14.8</v>
      </c>
      <c r="I463" s="209"/>
      <c r="J463" s="205"/>
      <c r="K463" s="205"/>
      <c r="L463" s="210"/>
      <c r="M463" s="211"/>
      <c r="N463" s="212"/>
      <c r="O463" s="212"/>
      <c r="P463" s="212"/>
      <c r="Q463" s="212"/>
      <c r="R463" s="212"/>
      <c r="S463" s="212"/>
      <c r="T463" s="213"/>
      <c r="AT463" s="214" t="s">
        <v>140</v>
      </c>
      <c r="AU463" s="214" t="s">
        <v>84</v>
      </c>
      <c r="AV463" s="14" t="s">
        <v>84</v>
      </c>
      <c r="AW463" s="14" t="s">
        <v>35</v>
      </c>
      <c r="AX463" s="14" t="s">
        <v>82</v>
      </c>
      <c r="AY463" s="214" t="s">
        <v>130</v>
      </c>
    </row>
    <row r="464" spans="1:65" s="2" customFormat="1" ht="16.5" customHeight="1" x14ac:dyDescent="0.2">
      <c r="A464" s="36"/>
      <c r="B464" s="37"/>
      <c r="C464" s="175" t="s">
        <v>643</v>
      </c>
      <c r="D464" s="175" t="s">
        <v>132</v>
      </c>
      <c r="E464" s="176" t="s">
        <v>644</v>
      </c>
      <c r="F464" s="177" t="s">
        <v>645</v>
      </c>
      <c r="G464" s="178" t="s">
        <v>175</v>
      </c>
      <c r="H464" s="179">
        <v>14.8</v>
      </c>
      <c r="I464" s="180"/>
      <c r="J464" s="181">
        <f>ROUND(I464*H464,2)</f>
        <v>0</v>
      </c>
      <c r="K464" s="177" t="s">
        <v>136</v>
      </c>
      <c r="L464" s="41"/>
      <c r="M464" s="182" t="s">
        <v>19</v>
      </c>
      <c r="N464" s="183" t="s">
        <v>45</v>
      </c>
      <c r="O464" s="66"/>
      <c r="P464" s="184">
        <f>O464*H464</f>
        <v>0</v>
      </c>
      <c r="Q464" s="184">
        <v>5.8E-4</v>
      </c>
      <c r="R464" s="184">
        <f>Q464*H464</f>
        <v>8.5839999999999996E-3</v>
      </c>
      <c r="S464" s="184">
        <v>0</v>
      </c>
      <c r="T464" s="185">
        <f>S464*H464</f>
        <v>0</v>
      </c>
      <c r="U464" s="36"/>
      <c r="V464" s="36"/>
      <c r="W464" s="36"/>
      <c r="X464" s="36"/>
      <c r="Y464" s="36"/>
      <c r="Z464" s="36"/>
      <c r="AA464" s="36"/>
      <c r="AB464" s="36"/>
      <c r="AC464" s="36"/>
      <c r="AD464" s="36"/>
      <c r="AE464" s="36"/>
      <c r="AR464" s="186" t="s">
        <v>137</v>
      </c>
      <c r="AT464" s="186" t="s">
        <v>132</v>
      </c>
      <c r="AU464" s="186" t="s">
        <v>84</v>
      </c>
      <c r="AY464" s="19" t="s">
        <v>130</v>
      </c>
      <c r="BE464" s="187">
        <f>IF(N464="základní",J464,0)</f>
        <v>0</v>
      </c>
      <c r="BF464" s="187">
        <f>IF(N464="snížená",J464,0)</f>
        <v>0</v>
      </c>
      <c r="BG464" s="187">
        <f>IF(N464="zákl. přenesená",J464,0)</f>
        <v>0</v>
      </c>
      <c r="BH464" s="187">
        <f>IF(N464="sníž. přenesená",J464,0)</f>
        <v>0</v>
      </c>
      <c r="BI464" s="187">
        <f>IF(N464="nulová",J464,0)</f>
        <v>0</v>
      </c>
      <c r="BJ464" s="19" t="s">
        <v>82</v>
      </c>
      <c r="BK464" s="187">
        <f>ROUND(I464*H464,2)</f>
        <v>0</v>
      </c>
      <c r="BL464" s="19" t="s">
        <v>137</v>
      </c>
      <c r="BM464" s="186" t="s">
        <v>646</v>
      </c>
    </row>
    <row r="465" spans="1:65" s="2" customFormat="1" ht="11.25" x14ac:dyDescent="0.2">
      <c r="A465" s="36"/>
      <c r="B465" s="37"/>
      <c r="C465" s="38"/>
      <c r="D465" s="188" t="s">
        <v>138</v>
      </c>
      <c r="E465" s="38"/>
      <c r="F465" s="189" t="s">
        <v>647</v>
      </c>
      <c r="G465" s="38"/>
      <c r="H465" s="38"/>
      <c r="I465" s="190"/>
      <c r="J465" s="38"/>
      <c r="K465" s="38"/>
      <c r="L465" s="41"/>
      <c r="M465" s="191"/>
      <c r="N465" s="192"/>
      <c r="O465" s="66"/>
      <c r="P465" s="66"/>
      <c r="Q465" s="66"/>
      <c r="R465" s="66"/>
      <c r="S465" s="66"/>
      <c r="T465" s="67"/>
      <c r="U465" s="36"/>
      <c r="V465" s="36"/>
      <c r="W465" s="36"/>
      <c r="X465" s="36"/>
      <c r="Y465" s="36"/>
      <c r="Z465" s="36"/>
      <c r="AA465" s="36"/>
      <c r="AB465" s="36"/>
      <c r="AC465" s="36"/>
      <c r="AD465" s="36"/>
      <c r="AE465" s="36"/>
      <c r="AT465" s="19" t="s">
        <v>138</v>
      </c>
      <c r="AU465" s="19" t="s">
        <v>84</v>
      </c>
    </row>
    <row r="466" spans="1:65" s="2" customFormat="1" ht="19.5" x14ac:dyDescent="0.2">
      <c r="A466" s="36"/>
      <c r="B466" s="37"/>
      <c r="C466" s="38"/>
      <c r="D466" s="195" t="s">
        <v>492</v>
      </c>
      <c r="E466" s="38"/>
      <c r="F466" s="236" t="s">
        <v>648</v>
      </c>
      <c r="G466" s="38"/>
      <c r="H466" s="38"/>
      <c r="I466" s="190"/>
      <c r="J466" s="38"/>
      <c r="K466" s="38"/>
      <c r="L466" s="41"/>
      <c r="M466" s="191"/>
      <c r="N466" s="192"/>
      <c r="O466" s="66"/>
      <c r="P466" s="66"/>
      <c r="Q466" s="66"/>
      <c r="R466" s="66"/>
      <c r="S466" s="66"/>
      <c r="T466" s="67"/>
      <c r="U466" s="36"/>
      <c r="V466" s="36"/>
      <c r="W466" s="36"/>
      <c r="X466" s="36"/>
      <c r="Y466" s="36"/>
      <c r="Z466" s="36"/>
      <c r="AA466" s="36"/>
      <c r="AB466" s="36"/>
      <c r="AC466" s="36"/>
      <c r="AD466" s="36"/>
      <c r="AE466" s="36"/>
      <c r="AT466" s="19" t="s">
        <v>492</v>
      </c>
      <c r="AU466" s="19" t="s">
        <v>84</v>
      </c>
    </row>
    <row r="467" spans="1:65" s="2" customFormat="1" ht="16.5" customHeight="1" x14ac:dyDescent="0.2">
      <c r="A467" s="36"/>
      <c r="B467" s="37"/>
      <c r="C467" s="226" t="s">
        <v>649</v>
      </c>
      <c r="D467" s="226" t="s">
        <v>180</v>
      </c>
      <c r="E467" s="227" t="s">
        <v>650</v>
      </c>
      <c r="F467" s="228" t="s">
        <v>651</v>
      </c>
      <c r="G467" s="229" t="s">
        <v>265</v>
      </c>
      <c r="H467" s="230">
        <v>7.0999999999999994E-2</v>
      </c>
      <c r="I467" s="231"/>
      <c r="J467" s="232">
        <f>ROUND(I467*H467,2)</f>
        <v>0</v>
      </c>
      <c r="K467" s="228" t="s">
        <v>136</v>
      </c>
      <c r="L467" s="233"/>
      <c r="M467" s="234" t="s">
        <v>19</v>
      </c>
      <c r="N467" s="235" t="s">
        <v>45</v>
      </c>
      <c r="O467" s="66"/>
      <c r="P467" s="184">
        <f>O467*H467</f>
        <v>0</v>
      </c>
      <c r="Q467" s="184">
        <v>1</v>
      </c>
      <c r="R467" s="184">
        <f>Q467*H467</f>
        <v>7.0999999999999994E-2</v>
      </c>
      <c r="S467" s="184">
        <v>0</v>
      </c>
      <c r="T467" s="185">
        <f>S467*H467</f>
        <v>0</v>
      </c>
      <c r="U467" s="36"/>
      <c r="V467" s="36"/>
      <c r="W467" s="36"/>
      <c r="X467" s="36"/>
      <c r="Y467" s="36"/>
      <c r="Z467" s="36"/>
      <c r="AA467" s="36"/>
      <c r="AB467" s="36"/>
      <c r="AC467" s="36"/>
      <c r="AD467" s="36"/>
      <c r="AE467" s="36"/>
      <c r="AR467" s="186" t="s">
        <v>179</v>
      </c>
      <c r="AT467" s="186" t="s">
        <v>180</v>
      </c>
      <c r="AU467" s="186" t="s">
        <v>84</v>
      </c>
      <c r="AY467" s="19" t="s">
        <v>130</v>
      </c>
      <c r="BE467" s="187">
        <f>IF(N467="základní",J467,0)</f>
        <v>0</v>
      </c>
      <c r="BF467" s="187">
        <f>IF(N467="snížená",J467,0)</f>
        <v>0</v>
      </c>
      <c r="BG467" s="187">
        <f>IF(N467="zákl. přenesená",J467,0)</f>
        <v>0</v>
      </c>
      <c r="BH467" s="187">
        <f>IF(N467="sníž. přenesená",J467,0)</f>
        <v>0</v>
      </c>
      <c r="BI467" s="187">
        <f>IF(N467="nulová",J467,0)</f>
        <v>0</v>
      </c>
      <c r="BJ467" s="19" t="s">
        <v>82</v>
      </c>
      <c r="BK467" s="187">
        <f>ROUND(I467*H467,2)</f>
        <v>0</v>
      </c>
      <c r="BL467" s="19" t="s">
        <v>137</v>
      </c>
      <c r="BM467" s="186" t="s">
        <v>652</v>
      </c>
    </row>
    <row r="468" spans="1:65" s="14" customFormat="1" ht="11.25" x14ac:dyDescent="0.2">
      <c r="B468" s="204"/>
      <c r="C468" s="205"/>
      <c r="D468" s="195" t="s">
        <v>140</v>
      </c>
      <c r="E468" s="206" t="s">
        <v>19</v>
      </c>
      <c r="F468" s="207" t="s">
        <v>653</v>
      </c>
      <c r="G468" s="205"/>
      <c r="H468" s="208">
        <v>7.0999999999999994E-2</v>
      </c>
      <c r="I468" s="209"/>
      <c r="J468" s="205"/>
      <c r="K468" s="205"/>
      <c r="L468" s="210"/>
      <c r="M468" s="211"/>
      <c r="N468" s="212"/>
      <c r="O468" s="212"/>
      <c r="P468" s="212"/>
      <c r="Q468" s="212"/>
      <c r="R468" s="212"/>
      <c r="S468" s="212"/>
      <c r="T468" s="213"/>
      <c r="AT468" s="214" t="s">
        <v>140</v>
      </c>
      <c r="AU468" s="214" t="s">
        <v>84</v>
      </c>
      <c r="AV468" s="14" t="s">
        <v>84</v>
      </c>
      <c r="AW468" s="14" t="s">
        <v>35</v>
      </c>
      <c r="AX468" s="14" t="s">
        <v>82</v>
      </c>
      <c r="AY468" s="214" t="s">
        <v>130</v>
      </c>
    </row>
    <row r="469" spans="1:65" s="2" customFormat="1" ht="16.5" customHeight="1" x14ac:dyDescent="0.2">
      <c r="A469" s="36"/>
      <c r="B469" s="37"/>
      <c r="C469" s="226" t="s">
        <v>654</v>
      </c>
      <c r="D469" s="226" t="s">
        <v>180</v>
      </c>
      <c r="E469" s="227" t="s">
        <v>655</v>
      </c>
      <c r="F469" s="228" t="s">
        <v>656</v>
      </c>
      <c r="G469" s="229" t="s">
        <v>265</v>
      </c>
      <c r="H469" s="230">
        <v>0.11700000000000001</v>
      </c>
      <c r="I469" s="231"/>
      <c r="J469" s="232">
        <f>ROUND(I469*H469,2)</f>
        <v>0</v>
      </c>
      <c r="K469" s="228" t="s">
        <v>136</v>
      </c>
      <c r="L469" s="233"/>
      <c r="M469" s="234" t="s">
        <v>19</v>
      </c>
      <c r="N469" s="235" t="s">
        <v>45</v>
      </c>
      <c r="O469" s="66"/>
      <c r="P469" s="184">
        <f>O469*H469</f>
        <v>0</v>
      </c>
      <c r="Q469" s="184">
        <v>1</v>
      </c>
      <c r="R469" s="184">
        <f>Q469*H469</f>
        <v>0.11700000000000001</v>
      </c>
      <c r="S469" s="184">
        <v>0</v>
      </c>
      <c r="T469" s="185">
        <f>S469*H469</f>
        <v>0</v>
      </c>
      <c r="U469" s="36"/>
      <c r="V469" s="36"/>
      <c r="W469" s="36"/>
      <c r="X469" s="36"/>
      <c r="Y469" s="36"/>
      <c r="Z469" s="36"/>
      <c r="AA469" s="36"/>
      <c r="AB469" s="36"/>
      <c r="AC469" s="36"/>
      <c r="AD469" s="36"/>
      <c r="AE469" s="36"/>
      <c r="AR469" s="186" t="s">
        <v>179</v>
      </c>
      <c r="AT469" s="186" t="s">
        <v>180</v>
      </c>
      <c r="AU469" s="186" t="s">
        <v>84</v>
      </c>
      <c r="AY469" s="19" t="s">
        <v>130</v>
      </c>
      <c r="BE469" s="187">
        <f>IF(N469="základní",J469,0)</f>
        <v>0</v>
      </c>
      <c r="BF469" s="187">
        <f>IF(N469="snížená",J469,0)</f>
        <v>0</v>
      </c>
      <c r="BG469" s="187">
        <f>IF(N469="zákl. přenesená",J469,0)</f>
        <v>0</v>
      </c>
      <c r="BH469" s="187">
        <f>IF(N469="sníž. přenesená",J469,0)</f>
        <v>0</v>
      </c>
      <c r="BI469" s="187">
        <f>IF(N469="nulová",J469,0)</f>
        <v>0</v>
      </c>
      <c r="BJ469" s="19" t="s">
        <v>82</v>
      </c>
      <c r="BK469" s="187">
        <f>ROUND(I469*H469,2)</f>
        <v>0</v>
      </c>
      <c r="BL469" s="19" t="s">
        <v>137</v>
      </c>
      <c r="BM469" s="186" t="s">
        <v>657</v>
      </c>
    </row>
    <row r="470" spans="1:65" s="14" customFormat="1" ht="11.25" x14ac:dyDescent="0.2">
      <c r="B470" s="204"/>
      <c r="C470" s="205"/>
      <c r="D470" s="195" t="s">
        <v>140</v>
      </c>
      <c r="E470" s="206" t="s">
        <v>19</v>
      </c>
      <c r="F470" s="207" t="s">
        <v>658</v>
      </c>
      <c r="G470" s="205"/>
      <c r="H470" s="208">
        <v>0.11700000000000001</v>
      </c>
      <c r="I470" s="209"/>
      <c r="J470" s="205"/>
      <c r="K470" s="205"/>
      <c r="L470" s="210"/>
      <c r="M470" s="211"/>
      <c r="N470" s="212"/>
      <c r="O470" s="212"/>
      <c r="P470" s="212"/>
      <c r="Q470" s="212"/>
      <c r="R470" s="212"/>
      <c r="S470" s="212"/>
      <c r="T470" s="213"/>
      <c r="AT470" s="214" t="s">
        <v>140</v>
      </c>
      <c r="AU470" s="214" t="s">
        <v>84</v>
      </c>
      <c r="AV470" s="14" t="s">
        <v>84</v>
      </c>
      <c r="AW470" s="14" t="s">
        <v>35</v>
      </c>
      <c r="AX470" s="14" t="s">
        <v>82</v>
      </c>
      <c r="AY470" s="214" t="s">
        <v>130</v>
      </c>
    </row>
    <row r="471" spans="1:65" s="2" customFormat="1" ht="16.5" customHeight="1" x14ac:dyDescent="0.2">
      <c r="A471" s="36"/>
      <c r="B471" s="37"/>
      <c r="C471" s="226" t="s">
        <v>565</v>
      </c>
      <c r="D471" s="226" t="s">
        <v>180</v>
      </c>
      <c r="E471" s="227" t="s">
        <v>659</v>
      </c>
      <c r="F471" s="228" t="s">
        <v>660</v>
      </c>
      <c r="G471" s="229" t="s">
        <v>265</v>
      </c>
      <c r="H471" s="230">
        <v>0.109</v>
      </c>
      <c r="I471" s="231"/>
      <c r="J471" s="232">
        <f>ROUND(I471*H471,2)</f>
        <v>0</v>
      </c>
      <c r="K471" s="228" t="s">
        <v>136</v>
      </c>
      <c r="L471" s="233"/>
      <c r="M471" s="234" t="s">
        <v>19</v>
      </c>
      <c r="N471" s="235" t="s">
        <v>45</v>
      </c>
      <c r="O471" s="66"/>
      <c r="P471" s="184">
        <f>O471*H471</f>
        <v>0</v>
      </c>
      <c r="Q471" s="184">
        <v>1</v>
      </c>
      <c r="R471" s="184">
        <f>Q471*H471</f>
        <v>0.109</v>
      </c>
      <c r="S471" s="184">
        <v>0</v>
      </c>
      <c r="T471" s="185">
        <f>S471*H471</f>
        <v>0</v>
      </c>
      <c r="U471" s="36"/>
      <c r="V471" s="36"/>
      <c r="W471" s="36"/>
      <c r="X471" s="36"/>
      <c r="Y471" s="36"/>
      <c r="Z471" s="36"/>
      <c r="AA471" s="36"/>
      <c r="AB471" s="36"/>
      <c r="AC471" s="36"/>
      <c r="AD471" s="36"/>
      <c r="AE471" s="36"/>
      <c r="AR471" s="186" t="s">
        <v>179</v>
      </c>
      <c r="AT471" s="186" t="s">
        <v>180</v>
      </c>
      <c r="AU471" s="186" t="s">
        <v>84</v>
      </c>
      <c r="AY471" s="19" t="s">
        <v>130</v>
      </c>
      <c r="BE471" s="187">
        <f>IF(N471="základní",J471,0)</f>
        <v>0</v>
      </c>
      <c r="BF471" s="187">
        <f>IF(N471="snížená",J471,0)</f>
        <v>0</v>
      </c>
      <c r="BG471" s="187">
        <f>IF(N471="zákl. přenesená",J471,0)</f>
        <v>0</v>
      </c>
      <c r="BH471" s="187">
        <f>IF(N471="sníž. přenesená",J471,0)</f>
        <v>0</v>
      </c>
      <c r="BI471" s="187">
        <f>IF(N471="nulová",J471,0)</f>
        <v>0</v>
      </c>
      <c r="BJ471" s="19" t="s">
        <v>82</v>
      </c>
      <c r="BK471" s="187">
        <f>ROUND(I471*H471,2)</f>
        <v>0</v>
      </c>
      <c r="BL471" s="19" t="s">
        <v>137</v>
      </c>
      <c r="BM471" s="186" t="s">
        <v>661</v>
      </c>
    </row>
    <row r="472" spans="1:65" s="14" customFormat="1" ht="11.25" x14ac:dyDescent="0.2">
      <c r="B472" s="204"/>
      <c r="C472" s="205"/>
      <c r="D472" s="195" t="s">
        <v>140</v>
      </c>
      <c r="E472" s="206" t="s">
        <v>19</v>
      </c>
      <c r="F472" s="207" t="s">
        <v>662</v>
      </c>
      <c r="G472" s="205"/>
      <c r="H472" s="208">
        <v>0.109</v>
      </c>
      <c r="I472" s="209"/>
      <c r="J472" s="205"/>
      <c r="K472" s="205"/>
      <c r="L472" s="210"/>
      <c r="M472" s="211"/>
      <c r="N472" s="212"/>
      <c r="O472" s="212"/>
      <c r="P472" s="212"/>
      <c r="Q472" s="212"/>
      <c r="R472" s="212"/>
      <c r="S472" s="212"/>
      <c r="T472" s="213"/>
      <c r="AT472" s="214" t="s">
        <v>140</v>
      </c>
      <c r="AU472" s="214" t="s">
        <v>84</v>
      </c>
      <c r="AV472" s="14" t="s">
        <v>84</v>
      </c>
      <c r="AW472" s="14" t="s">
        <v>35</v>
      </c>
      <c r="AX472" s="14" t="s">
        <v>82</v>
      </c>
      <c r="AY472" s="214" t="s">
        <v>130</v>
      </c>
    </row>
    <row r="473" spans="1:65" s="2" customFormat="1" ht="16.5" customHeight="1" x14ac:dyDescent="0.2">
      <c r="A473" s="36"/>
      <c r="B473" s="37"/>
      <c r="C473" s="226" t="s">
        <v>663</v>
      </c>
      <c r="D473" s="226" t="s">
        <v>180</v>
      </c>
      <c r="E473" s="227" t="s">
        <v>664</v>
      </c>
      <c r="F473" s="228" t="s">
        <v>665</v>
      </c>
      <c r="G473" s="229" t="s">
        <v>265</v>
      </c>
      <c r="H473" s="230">
        <v>0.111</v>
      </c>
      <c r="I473" s="231"/>
      <c r="J473" s="232">
        <f>ROUND(I473*H473,2)</f>
        <v>0</v>
      </c>
      <c r="K473" s="228" t="s">
        <v>136</v>
      </c>
      <c r="L473" s="233"/>
      <c r="M473" s="234" t="s">
        <v>19</v>
      </c>
      <c r="N473" s="235" t="s">
        <v>45</v>
      </c>
      <c r="O473" s="66"/>
      <c r="P473" s="184">
        <f>O473*H473</f>
        <v>0</v>
      </c>
      <c r="Q473" s="184">
        <v>1</v>
      </c>
      <c r="R473" s="184">
        <f>Q473*H473</f>
        <v>0.111</v>
      </c>
      <c r="S473" s="184">
        <v>0</v>
      </c>
      <c r="T473" s="185">
        <f>S473*H473</f>
        <v>0</v>
      </c>
      <c r="U473" s="36"/>
      <c r="V473" s="36"/>
      <c r="W473" s="36"/>
      <c r="X473" s="36"/>
      <c r="Y473" s="36"/>
      <c r="Z473" s="36"/>
      <c r="AA473" s="36"/>
      <c r="AB473" s="36"/>
      <c r="AC473" s="36"/>
      <c r="AD473" s="36"/>
      <c r="AE473" s="36"/>
      <c r="AR473" s="186" t="s">
        <v>179</v>
      </c>
      <c r="AT473" s="186" t="s">
        <v>180</v>
      </c>
      <c r="AU473" s="186" t="s">
        <v>84</v>
      </c>
      <c r="AY473" s="19" t="s">
        <v>130</v>
      </c>
      <c r="BE473" s="187">
        <f>IF(N473="základní",J473,0)</f>
        <v>0</v>
      </c>
      <c r="BF473" s="187">
        <f>IF(N473="snížená",J473,0)</f>
        <v>0</v>
      </c>
      <c r="BG473" s="187">
        <f>IF(N473="zákl. přenesená",J473,0)</f>
        <v>0</v>
      </c>
      <c r="BH473" s="187">
        <f>IF(N473="sníž. přenesená",J473,0)</f>
        <v>0</v>
      </c>
      <c r="BI473" s="187">
        <f>IF(N473="nulová",J473,0)</f>
        <v>0</v>
      </c>
      <c r="BJ473" s="19" t="s">
        <v>82</v>
      </c>
      <c r="BK473" s="187">
        <f>ROUND(I473*H473,2)</f>
        <v>0</v>
      </c>
      <c r="BL473" s="19" t="s">
        <v>137</v>
      </c>
      <c r="BM473" s="186" t="s">
        <v>666</v>
      </c>
    </row>
    <row r="474" spans="1:65" s="2" customFormat="1" ht="19.5" x14ac:dyDescent="0.2">
      <c r="A474" s="36"/>
      <c r="B474" s="37"/>
      <c r="C474" s="38"/>
      <c r="D474" s="195" t="s">
        <v>492</v>
      </c>
      <c r="E474" s="38"/>
      <c r="F474" s="236" t="s">
        <v>667</v>
      </c>
      <c r="G474" s="38"/>
      <c r="H474" s="38"/>
      <c r="I474" s="190"/>
      <c r="J474" s="38"/>
      <c r="K474" s="38"/>
      <c r="L474" s="41"/>
      <c r="M474" s="191"/>
      <c r="N474" s="192"/>
      <c r="O474" s="66"/>
      <c r="P474" s="66"/>
      <c r="Q474" s="66"/>
      <c r="R474" s="66"/>
      <c r="S474" s="66"/>
      <c r="T474" s="67"/>
      <c r="U474" s="36"/>
      <c r="V474" s="36"/>
      <c r="W474" s="36"/>
      <c r="X474" s="36"/>
      <c r="Y474" s="36"/>
      <c r="Z474" s="36"/>
      <c r="AA474" s="36"/>
      <c r="AB474" s="36"/>
      <c r="AC474" s="36"/>
      <c r="AD474" s="36"/>
      <c r="AE474" s="36"/>
      <c r="AT474" s="19" t="s">
        <v>492</v>
      </c>
      <c r="AU474" s="19" t="s">
        <v>84</v>
      </c>
    </row>
    <row r="475" spans="1:65" s="14" customFormat="1" ht="11.25" x14ac:dyDescent="0.2">
      <c r="B475" s="204"/>
      <c r="C475" s="205"/>
      <c r="D475" s="195" t="s">
        <v>140</v>
      </c>
      <c r="E475" s="206" t="s">
        <v>19</v>
      </c>
      <c r="F475" s="207" t="s">
        <v>668</v>
      </c>
      <c r="G475" s="205"/>
      <c r="H475" s="208">
        <v>0.111</v>
      </c>
      <c r="I475" s="209"/>
      <c r="J475" s="205"/>
      <c r="K475" s="205"/>
      <c r="L475" s="210"/>
      <c r="M475" s="211"/>
      <c r="N475" s="212"/>
      <c r="O475" s="212"/>
      <c r="P475" s="212"/>
      <c r="Q475" s="212"/>
      <c r="R475" s="212"/>
      <c r="S475" s="212"/>
      <c r="T475" s="213"/>
      <c r="AT475" s="214" t="s">
        <v>140</v>
      </c>
      <c r="AU475" s="214" t="s">
        <v>84</v>
      </c>
      <c r="AV475" s="14" t="s">
        <v>84</v>
      </c>
      <c r="AW475" s="14" t="s">
        <v>35</v>
      </c>
      <c r="AX475" s="14" t="s">
        <v>82</v>
      </c>
      <c r="AY475" s="214" t="s">
        <v>130</v>
      </c>
    </row>
    <row r="476" spans="1:65" s="2" customFormat="1" ht="16.5" customHeight="1" x14ac:dyDescent="0.2">
      <c r="A476" s="36"/>
      <c r="B476" s="37"/>
      <c r="C476" s="226" t="s">
        <v>574</v>
      </c>
      <c r="D476" s="226" t="s">
        <v>180</v>
      </c>
      <c r="E476" s="227" t="s">
        <v>669</v>
      </c>
      <c r="F476" s="228" t="s">
        <v>670</v>
      </c>
      <c r="G476" s="229" t="s">
        <v>457</v>
      </c>
      <c r="H476" s="230">
        <v>56</v>
      </c>
      <c r="I476" s="231"/>
      <c r="J476" s="232">
        <f>ROUND(I476*H476,2)</f>
        <v>0</v>
      </c>
      <c r="K476" s="228" t="s">
        <v>388</v>
      </c>
      <c r="L476" s="233"/>
      <c r="M476" s="234" t="s">
        <v>19</v>
      </c>
      <c r="N476" s="235" t="s">
        <v>45</v>
      </c>
      <c r="O476" s="66"/>
      <c r="P476" s="184">
        <f>O476*H476</f>
        <v>0</v>
      </c>
      <c r="Q476" s="184">
        <v>2.0000000000000002E-5</v>
      </c>
      <c r="R476" s="184">
        <f>Q476*H476</f>
        <v>1.1200000000000001E-3</v>
      </c>
      <c r="S476" s="184">
        <v>0</v>
      </c>
      <c r="T476" s="185">
        <f>S476*H476</f>
        <v>0</v>
      </c>
      <c r="U476" s="36"/>
      <c r="V476" s="36"/>
      <c r="W476" s="36"/>
      <c r="X476" s="36"/>
      <c r="Y476" s="36"/>
      <c r="Z476" s="36"/>
      <c r="AA476" s="36"/>
      <c r="AB476" s="36"/>
      <c r="AC476" s="36"/>
      <c r="AD476" s="36"/>
      <c r="AE476" s="36"/>
      <c r="AR476" s="186" t="s">
        <v>179</v>
      </c>
      <c r="AT476" s="186" t="s">
        <v>180</v>
      </c>
      <c r="AU476" s="186" t="s">
        <v>84</v>
      </c>
      <c r="AY476" s="19" t="s">
        <v>130</v>
      </c>
      <c r="BE476" s="187">
        <f>IF(N476="základní",J476,0)</f>
        <v>0</v>
      </c>
      <c r="BF476" s="187">
        <f>IF(N476="snížená",J476,0)</f>
        <v>0</v>
      </c>
      <c r="BG476" s="187">
        <f>IF(N476="zákl. přenesená",J476,0)</f>
        <v>0</v>
      </c>
      <c r="BH476" s="187">
        <f>IF(N476="sníž. přenesená",J476,0)</f>
        <v>0</v>
      </c>
      <c r="BI476" s="187">
        <f>IF(N476="nulová",J476,0)</f>
        <v>0</v>
      </c>
      <c r="BJ476" s="19" t="s">
        <v>82</v>
      </c>
      <c r="BK476" s="187">
        <f>ROUND(I476*H476,2)</f>
        <v>0</v>
      </c>
      <c r="BL476" s="19" t="s">
        <v>137</v>
      </c>
      <c r="BM476" s="186" t="s">
        <v>671</v>
      </c>
    </row>
    <row r="477" spans="1:65" s="14" customFormat="1" ht="11.25" x14ac:dyDescent="0.2">
      <c r="B477" s="204"/>
      <c r="C477" s="205"/>
      <c r="D477" s="195" t="s">
        <v>140</v>
      </c>
      <c r="E477" s="206" t="s">
        <v>19</v>
      </c>
      <c r="F477" s="207" t="s">
        <v>672</v>
      </c>
      <c r="G477" s="205"/>
      <c r="H477" s="208">
        <v>24</v>
      </c>
      <c r="I477" s="209"/>
      <c r="J477" s="205"/>
      <c r="K477" s="205"/>
      <c r="L477" s="210"/>
      <c r="M477" s="211"/>
      <c r="N477" s="212"/>
      <c r="O477" s="212"/>
      <c r="P477" s="212"/>
      <c r="Q477" s="212"/>
      <c r="R477" s="212"/>
      <c r="S477" s="212"/>
      <c r="T477" s="213"/>
      <c r="AT477" s="214" t="s">
        <v>140</v>
      </c>
      <c r="AU477" s="214" t="s">
        <v>84</v>
      </c>
      <c r="AV477" s="14" t="s">
        <v>84</v>
      </c>
      <c r="AW477" s="14" t="s">
        <v>35</v>
      </c>
      <c r="AX477" s="14" t="s">
        <v>74</v>
      </c>
      <c r="AY477" s="214" t="s">
        <v>130</v>
      </c>
    </row>
    <row r="478" spans="1:65" s="14" customFormat="1" ht="11.25" x14ac:dyDescent="0.2">
      <c r="B478" s="204"/>
      <c r="C478" s="205"/>
      <c r="D478" s="195" t="s">
        <v>140</v>
      </c>
      <c r="E478" s="206" t="s">
        <v>19</v>
      </c>
      <c r="F478" s="207" t="s">
        <v>673</v>
      </c>
      <c r="G478" s="205"/>
      <c r="H478" s="208">
        <v>32</v>
      </c>
      <c r="I478" s="209"/>
      <c r="J478" s="205"/>
      <c r="K478" s="205"/>
      <c r="L478" s="210"/>
      <c r="M478" s="211"/>
      <c r="N478" s="212"/>
      <c r="O478" s="212"/>
      <c r="P478" s="212"/>
      <c r="Q478" s="212"/>
      <c r="R478" s="212"/>
      <c r="S478" s="212"/>
      <c r="T478" s="213"/>
      <c r="AT478" s="214" t="s">
        <v>140</v>
      </c>
      <c r="AU478" s="214" t="s">
        <v>84</v>
      </c>
      <c r="AV478" s="14" t="s">
        <v>84</v>
      </c>
      <c r="AW478" s="14" t="s">
        <v>35</v>
      </c>
      <c r="AX478" s="14" t="s">
        <v>74</v>
      </c>
      <c r="AY478" s="214" t="s">
        <v>130</v>
      </c>
    </row>
    <row r="479" spans="1:65" s="15" customFormat="1" ht="11.25" x14ac:dyDescent="0.2">
      <c r="B479" s="215"/>
      <c r="C479" s="216"/>
      <c r="D479" s="195" t="s">
        <v>140</v>
      </c>
      <c r="E479" s="217" t="s">
        <v>19</v>
      </c>
      <c r="F479" s="218" t="s">
        <v>143</v>
      </c>
      <c r="G479" s="216"/>
      <c r="H479" s="219">
        <v>56</v>
      </c>
      <c r="I479" s="220"/>
      <c r="J479" s="216"/>
      <c r="K479" s="216"/>
      <c r="L479" s="221"/>
      <c r="M479" s="222"/>
      <c r="N479" s="223"/>
      <c r="O479" s="223"/>
      <c r="P479" s="223"/>
      <c r="Q479" s="223"/>
      <c r="R479" s="223"/>
      <c r="S479" s="223"/>
      <c r="T479" s="224"/>
      <c r="AT479" s="225" t="s">
        <v>140</v>
      </c>
      <c r="AU479" s="225" t="s">
        <v>84</v>
      </c>
      <c r="AV479" s="15" t="s">
        <v>137</v>
      </c>
      <c r="AW479" s="15" t="s">
        <v>35</v>
      </c>
      <c r="AX479" s="15" t="s">
        <v>82</v>
      </c>
      <c r="AY479" s="225" t="s">
        <v>130</v>
      </c>
    </row>
    <row r="480" spans="1:65" s="2" customFormat="1" ht="24.2" customHeight="1" x14ac:dyDescent="0.2">
      <c r="A480" s="36"/>
      <c r="B480" s="37"/>
      <c r="C480" s="226" t="s">
        <v>674</v>
      </c>
      <c r="D480" s="226" t="s">
        <v>180</v>
      </c>
      <c r="E480" s="227" t="s">
        <v>675</v>
      </c>
      <c r="F480" s="228" t="s">
        <v>676</v>
      </c>
      <c r="G480" s="229" t="s">
        <v>677</v>
      </c>
      <c r="H480" s="230">
        <v>0.112</v>
      </c>
      <c r="I480" s="231"/>
      <c r="J480" s="232">
        <f>ROUND(I480*H480,2)</f>
        <v>0</v>
      </c>
      <c r="K480" s="228" t="s">
        <v>136</v>
      </c>
      <c r="L480" s="233"/>
      <c r="M480" s="234" t="s">
        <v>19</v>
      </c>
      <c r="N480" s="235" t="s">
        <v>45</v>
      </c>
      <c r="O480" s="66"/>
      <c r="P480" s="184">
        <f>O480*H480</f>
        <v>0</v>
      </c>
      <c r="Q480" s="184">
        <v>0</v>
      </c>
      <c r="R480" s="184">
        <f>Q480*H480</f>
        <v>0</v>
      </c>
      <c r="S480" s="184">
        <v>0</v>
      </c>
      <c r="T480" s="185">
        <f>S480*H480</f>
        <v>0</v>
      </c>
      <c r="U480" s="36"/>
      <c r="V480" s="36"/>
      <c r="W480" s="36"/>
      <c r="X480" s="36"/>
      <c r="Y480" s="36"/>
      <c r="Z480" s="36"/>
      <c r="AA480" s="36"/>
      <c r="AB480" s="36"/>
      <c r="AC480" s="36"/>
      <c r="AD480" s="36"/>
      <c r="AE480" s="36"/>
      <c r="AR480" s="186" t="s">
        <v>179</v>
      </c>
      <c r="AT480" s="186" t="s">
        <v>180</v>
      </c>
      <c r="AU480" s="186" t="s">
        <v>84</v>
      </c>
      <c r="AY480" s="19" t="s">
        <v>130</v>
      </c>
      <c r="BE480" s="187">
        <f>IF(N480="základní",J480,0)</f>
        <v>0</v>
      </c>
      <c r="BF480" s="187">
        <f>IF(N480="snížená",J480,0)</f>
        <v>0</v>
      </c>
      <c r="BG480" s="187">
        <f>IF(N480="zákl. přenesená",J480,0)</f>
        <v>0</v>
      </c>
      <c r="BH480" s="187">
        <f>IF(N480="sníž. přenesená",J480,0)</f>
        <v>0</v>
      </c>
      <c r="BI480" s="187">
        <f>IF(N480="nulová",J480,0)</f>
        <v>0</v>
      </c>
      <c r="BJ480" s="19" t="s">
        <v>82</v>
      </c>
      <c r="BK480" s="187">
        <f>ROUND(I480*H480,2)</f>
        <v>0</v>
      </c>
      <c r="BL480" s="19" t="s">
        <v>137</v>
      </c>
      <c r="BM480" s="186" t="s">
        <v>678</v>
      </c>
    </row>
    <row r="481" spans="1:65" s="13" customFormat="1" ht="11.25" x14ac:dyDescent="0.2">
      <c r="B481" s="193"/>
      <c r="C481" s="194"/>
      <c r="D481" s="195" t="s">
        <v>140</v>
      </c>
      <c r="E481" s="196" t="s">
        <v>19</v>
      </c>
      <c r="F481" s="197" t="s">
        <v>679</v>
      </c>
      <c r="G481" s="194"/>
      <c r="H481" s="196" t="s">
        <v>19</v>
      </c>
      <c r="I481" s="198"/>
      <c r="J481" s="194"/>
      <c r="K481" s="194"/>
      <c r="L481" s="199"/>
      <c r="M481" s="200"/>
      <c r="N481" s="201"/>
      <c r="O481" s="201"/>
      <c r="P481" s="201"/>
      <c r="Q481" s="201"/>
      <c r="R481" s="201"/>
      <c r="S481" s="201"/>
      <c r="T481" s="202"/>
      <c r="AT481" s="203" t="s">
        <v>140</v>
      </c>
      <c r="AU481" s="203" t="s">
        <v>84</v>
      </c>
      <c r="AV481" s="13" t="s">
        <v>82</v>
      </c>
      <c r="AW481" s="13" t="s">
        <v>35</v>
      </c>
      <c r="AX481" s="13" t="s">
        <v>74</v>
      </c>
      <c r="AY481" s="203" t="s">
        <v>130</v>
      </c>
    </row>
    <row r="482" spans="1:65" s="14" customFormat="1" ht="11.25" x14ac:dyDescent="0.2">
      <c r="B482" s="204"/>
      <c r="C482" s="205"/>
      <c r="D482" s="195" t="s">
        <v>140</v>
      </c>
      <c r="E482" s="206" t="s">
        <v>19</v>
      </c>
      <c r="F482" s="207" t="s">
        <v>680</v>
      </c>
      <c r="G482" s="205"/>
      <c r="H482" s="208">
        <v>2.4E-2</v>
      </c>
      <c r="I482" s="209"/>
      <c r="J482" s="205"/>
      <c r="K482" s="205"/>
      <c r="L482" s="210"/>
      <c r="M482" s="211"/>
      <c r="N482" s="212"/>
      <c r="O482" s="212"/>
      <c r="P482" s="212"/>
      <c r="Q482" s="212"/>
      <c r="R482" s="212"/>
      <c r="S482" s="212"/>
      <c r="T482" s="213"/>
      <c r="AT482" s="214" t="s">
        <v>140</v>
      </c>
      <c r="AU482" s="214" t="s">
        <v>84</v>
      </c>
      <c r="AV482" s="14" t="s">
        <v>84</v>
      </c>
      <c r="AW482" s="14" t="s">
        <v>35</v>
      </c>
      <c r="AX482" s="14" t="s">
        <v>74</v>
      </c>
      <c r="AY482" s="214" t="s">
        <v>130</v>
      </c>
    </row>
    <row r="483" spans="1:65" s="14" customFormat="1" ht="11.25" x14ac:dyDescent="0.2">
      <c r="B483" s="204"/>
      <c r="C483" s="205"/>
      <c r="D483" s="195" t="s">
        <v>140</v>
      </c>
      <c r="E483" s="206" t="s">
        <v>19</v>
      </c>
      <c r="F483" s="207" t="s">
        <v>681</v>
      </c>
      <c r="G483" s="205"/>
      <c r="H483" s="208">
        <v>2.4E-2</v>
      </c>
      <c r="I483" s="209"/>
      <c r="J483" s="205"/>
      <c r="K483" s="205"/>
      <c r="L483" s="210"/>
      <c r="M483" s="211"/>
      <c r="N483" s="212"/>
      <c r="O483" s="212"/>
      <c r="P483" s="212"/>
      <c r="Q483" s="212"/>
      <c r="R483" s="212"/>
      <c r="S483" s="212"/>
      <c r="T483" s="213"/>
      <c r="AT483" s="214" t="s">
        <v>140</v>
      </c>
      <c r="AU483" s="214" t="s">
        <v>84</v>
      </c>
      <c r="AV483" s="14" t="s">
        <v>84</v>
      </c>
      <c r="AW483" s="14" t="s">
        <v>35</v>
      </c>
      <c r="AX483" s="14" t="s">
        <v>74</v>
      </c>
      <c r="AY483" s="214" t="s">
        <v>130</v>
      </c>
    </row>
    <row r="484" spans="1:65" s="13" customFormat="1" ht="11.25" x14ac:dyDescent="0.2">
      <c r="B484" s="193"/>
      <c r="C484" s="194"/>
      <c r="D484" s="195" t="s">
        <v>140</v>
      </c>
      <c r="E484" s="196" t="s">
        <v>19</v>
      </c>
      <c r="F484" s="197" t="s">
        <v>682</v>
      </c>
      <c r="G484" s="194"/>
      <c r="H484" s="196" t="s">
        <v>19</v>
      </c>
      <c r="I484" s="198"/>
      <c r="J484" s="194"/>
      <c r="K484" s="194"/>
      <c r="L484" s="199"/>
      <c r="M484" s="200"/>
      <c r="N484" s="201"/>
      <c r="O484" s="201"/>
      <c r="P484" s="201"/>
      <c r="Q484" s="201"/>
      <c r="R484" s="201"/>
      <c r="S484" s="201"/>
      <c r="T484" s="202"/>
      <c r="AT484" s="203" t="s">
        <v>140</v>
      </c>
      <c r="AU484" s="203" t="s">
        <v>84</v>
      </c>
      <c r="AV484" s="13" t="s">
        <v>82</v>
      </c>
      <c r="AW484" s="13" t="s">
        <v>35</v>
      </c>
      <c r="AX484" s="13" t="s">
        <v>74</v>
      </c>
      <c r="AY484" s="203" t="s">
        <v>130</v>
      </c>
    </row>
    <row r="485" spans="1:65" s="14" customFormat="1" ht="11.25" x14ac:dyDescent="0.2">
      <c r="B485" s="204"/>
      <c r="C485" s="205"/>
      <c r="D485" s="195" t="s">
        <v>140</v>
      </c>
      <c r="E485" s="206" t="s">
        <v>19</v>
      </c>
      <c r="F485" s="207" t="s">
        <v>683</v>
      </c>
      <c r="G485" s="205"/>
      <c r="H485" s="208">
        <v>3.2000000000000001E-2</v>
      </c>
      <c r="I485" s="209"/>
      <c r="J485" s="205"/>
      <c r="K485" s="205"/>
      <c r="L485" s="210"/>
      <c r="M485" s="211"/>
      <c r="N485" s="212"/>
      <c r="O485" s="212"/>
      <c r="P485" s="212"/>
      <c r="Q485" s="212"/>
      <c r="R485" s="212"/>
      <c r="S485" s="212"/>
      <c r="T485" s="213"/>
      <c r="AT485" s="214" t="s">
        <v>140</v>
      </c>
      <c r="AU485" s="214" t="s">
        <v>84</v>
      </c>
      <c r="AV485" s="14" t="s">
        <v>84</v>
      </c>
      <c r="AW485" s="14" t="s">
        <v>35</v>
      </c>
      <c r="AX485" s="14" t="s">
        <v>74</v>
      </c>
      <c r="AY485" s="214" t="s">
        <v>130</v>
      </c>
    </row>
    <row r="486" spans="1:65" s="14" customFormat="1" ht="11.25" x14ac:dyDescent="0.2">
      <c r="B486" s="204"/>
      <c r="C486" s="205"/>
      <c r="D486" s="195" t="s">
        <v>140</v>
      </c>
      <c r="E486" s="206" t="s">
        <v>19</v>
      </c>
      <c r="F486" s="207" t="s">
        <v>684</v>
      </c>
      <c r="G486" s="205"/>
      <c r="H486" s="208">
        <v>3.2000000000000001E-2</v>
      </c>
      <c r="I486" s="209"/>
      <c r="J486" s="205"/>
      <c r="K486" s="205"/>
      <c r="L486" s="210"/>
      <c r="M486" s="211"/>
      <c r="N486" s="212"/>
      <c r="O486" s="212"/>
      <c r="P486" s="212"/>
      <c r="Q486" s="212"/>
      <c r="R486" s="212"/>
      <c r="S486" s="212"/>
      <c r="T486" s="213"/>
      <c r="AT486" s="214" t="s">
        <v>140</v>
      </c>
      <c r="AU486" s="214" t="s">
        <v>84</v>
      </c>
      <c r="AV486" s="14" t="s">
        <v>84</v>
      </c>
      <c r="AW486" s="14" t="s">
        <v>35</v>
      </c>
      <c r="AX486" s="14" t="s">
        <v>74</v>
      </c>
      <c r="AY486" s="214" t="s">
        <v>130</v>
      </c>
    </row>
    <row r="487" spans="1:65" s="15" customFormat="1" ht="11.25" x14ac:dyDescent="0.2">
      <c r="B487" s="215"/>
      <c r="C487" s="216"/>
      <c r="D487" s="195" t="s">
        <v>140</v>
      </c>
      <c r="E487" s="217" t="s">
        <v>19</v>
      </c>
      <c r="F487" s="218" t="s">
        <v>143</v>
      </c>
      <c r="G487" s="216"/>
      <c r="H487" s="219">
        <v>0.112</v>
      </c>
      <c r="I487" s="220"/>
      <c r="J487" s="216"/>
      <c r="K487" s="216"/>
      <c r="L487" s="221"/>
      <c r="M487" s="222"/>
      <c r="N487" s="223"/>
      <c r="O487" s="223"/>
      <c r="P487" s="223"/>
      <c r="Q487" s="223"/>
      <c r="R487" s="223"/>
      <c r="S487" s="223"/>
      <c r="T487" s="224"/>
      <c r="AT487" s="225" t="s">
        <v>140</v>
      </c>
      <c r="AU487" s="225" t="s">
        <v>84</v>
      </c>
      <c r="AV487" s="15" t="s">
        <v>137</v>
      </c>
      <c r="AW487" s="15" t="s">
        <v>35</v>
      </c>
      <c r="AX487" s="15" t="s">
        <v>82</v>
      </c>
      <c r="AY487" s="225" t="s">
        <v>130</v>
      </c>
    </row>
    <row r="488" spans="1:65" s="2" customFormat="1" ht="24.2" customHeight="1" x14ac:dyDescent="0.2">
      <c r="A488" s="36"/>
      <c r="B488" s="37"/>
      <c r="C488" s="226" t="s">
        <v>579</v>
      </c>
      <c r="D488" s="226" t="s">
        <v>180</v>
      </c>
      <c r="E488" s="227" t="s">
        <v>685</v>
      </c>
      <c r="F488" s="228" t="s">
        <v>686</v>
      </c>
      <c r="G488" s="229" t="s">
        <v>677</v>
      </c>
      <c r="H488" s="230">
        <v>0.56000000000000005</v>
      </c>
      <c r="I488" s="231"/>
      <c r="J488" s="232">
        <f>ROUND(I488*H488,2)</f>
        <v>0</v>
      </c>
      <c r="K488" s="228" t="s">
        <v>136</v>
      </c>
      <c r="L488" s="233"/>
      <c r="M488" s="234" t="s">
        <v>19</v>
      </c>
      <c r="N488" s="235" t="s">
        <v>45</v>
      </c>
      <c r="O488" s="66"/>
      <c r="P488" s="184">
        <f>O488*H488</f>
        <v>0</v>
      </c>
      <c r="Q488" s="184">
        <v>1.1299999999999999E-3</v>
      </c>
      <c r="R488" s="184">
        <f>Q488*H488</f>
        <v>6.3279999999999999E-4</v>
      </c>
      <c r="S488" s="184">
        <v>0</v>
      </c>
      <c r="T488" s="185">
        <f>S488*H488</f>
        <v>0</v>
      </c>
      <c r="U488" s="36"/>
      <c r="V488" s="36"/>
      <c r="W488" s="36"/>
      <c r="X488" s="36"/>
      <c r="Y488" s="36"/>
      <c r="Z488" s="36"/>
      <c r="AA488" s="36"/>
      <c r="AB488" s="36"/>
      <c r="AC488" s="36"/>
      <c r="AD488" s="36"/>
      <c r="AE488" s="36"/>
      <c r="AR488" s="186" t="s">
        <v>179</v>
      </c>
      <c r="AT488" s="186" t="s">
        <v>180</v>
      </c>
      <c r="AU488" s="186" t="s">
        <v>84</v>
      </c>
      <c r="AY488" s="19" t="s">
        <v>130</v>
      </c>
      <c r="BE488" s="187">
        <f>IF(N488="základní",J488,0)</f>
        <v>0</v>
      </c>
      <c r="BF488" s="187">
        <f>IF(N488="snížená",J488,0)</f>
        <v>0</v>
      </c>
      <c r="BG488" s="187">
        <f>IF(N488="zákl. přenesená",J488,0)</f>
        <v>0</v>
      </c>
      <c r="BH488" s="187">
        <f>IF(N488="sníž. přenesená",J488,0)</f>
        <v>0</v>
      </c>
      <c r="BI488" s="187">
        <f>IF(N488="nulová",J488,0)</f>
        <v>0</v>
      </c>
      <c r="BJ488" s="19" t="s">
        <v>82</v>
      </c>
      <c r="BK488" s="187">
        <f>ROUND(I488*H488,2)</f>
        <v>0</v>
      </c>
      <c r="BL488" s="19" t="s">
        <v>137</v>
      </c>
      <c r="BM488" s="186" t="s">
        <v>687</v>
      </c>
    </row>
    <row r="489" spans="1:65" s="2" customFormat="1" ht="16.5" customHeight="1" x14ac:dyDescent="0.2">
      <c r="A489" s="36"/>
      <c r="B489" s="37"/>
      <c r="C489" s="175" t="s">
        <v>688</v>
      </c>
      <c r="D489" s="175" t="s">
        <v>132</v>
      </c>
      <c r="E489" s="176" t="s">
        <v>689</v>
      </c>
      <c r="F489" s="177" t="s">
        <v>690</v>
      </c>
      <c r="G489" s="178" t="s">
        <v>135</v>
      </c>
      <c r="H489" s="179">
        <v>148.5</v>
      </c>
      <c r="I489" s="180"/>
      <c r="J489" s="181">
        <f>ROUND(I489*H489,2)</f>
        <v>0</v>
      </c>
      <c r="K489" s="177" t="s">
        <v>136</v>
      </c>
      <c r="L489" s="41"/>
      <c r="M489" s="182" t="s">
        <v>19</v>
      </c>
      <c r="N489" s="183" t="s">
        <v>45</v>
      </c>
      <c r="O489" s="66"/>
      <c r="P489" s="184">
        <f>O489*H489</f>
        <v>0</v>
      </c>
      <c r="Q489" s="184">
        <v>6.8749999999999996E-4</v>
      </c>
      <c r="R489" s="184">
        <f>Q489*H489</f>
        <v>0.10209375</v>
      </c>
      <c r="S489" s="184">
        <v>0</v>
      </c>
      <c r="T489" s="185">
        <f>S489*H489</f>
        <v>0</v>
      </c>
      <c r="U489" s="36"/>
      <c r="V489" s="36"/>
      <c r="W489" s="36"/>
      <c r="X489" s="36"/>
      <c r="Y489" s="36"/>
      <c r="Z489" s="36"/>
      <c r="AA489" s="36"/>
      <c r="AB489" s="36"/>
      <c r="AC489" s="36"/>
      <c r="AD489" s="36"/>
      <c r="AE489" s="36"/>
      <c r="AR489" s="186" t="s">
        <v>137</v>
      </c>
      <c r="AT489" s="186" t="s">
        <v>132</v>
      </c>
      <c r="AU489" s="186" t="s">
        <v>84</v>
      </c>
      <c r="AY489" s="19" t="s">
        <v>130</v>
      </c>
      <c r="BE489" s="187">
        <f>IF(N489="základní",J489,0)</f>
        <v>0</v>
      </c>
      <c r="BF489" s="187">
        <f>IF(N489="snížená",J489,0)</f>
        <v>0</v>
      </c>
      <c r="BG489" s="187">
        <f>IF(N489="zákl. přenesená",J489,0)</f>
        <v>0</v>
      </c>
      <c r="BH489" s="187">
        <f>IF(N489="sníž. přenesená",J489,0)</f>
        <v>0</v>
      </c>
      <c r="BI489" s="187">
        <f>IF(N489="nulová",J489,0)</f>
        <v>0</v>
      </c>
      <c r="BJ489" s="19" t="s">
        <v>82</v>
      </c>
      <c r="BK489" s="187">
        <f>ROUND(I489*H489,2)</f>
        <v>0</v>
      </c>
      <c r="BL489" s="19" t="s">
        <v>137</v>
      </c>
      <c r="BM489" s="186" t="s">
        <v>691</v>
      </c>
    </row>
    <row r="490" spans="1:65" s="2" customFormat="1" ht="11.25" x14ac:dyDescent="0.2">
      <c r="A490" s="36"/>
      <c r="B490" s="37"/>
      <c r="C490" s="38"/>
      <c r="D490" s="188" t="s">
        <v>138</v>
      </c>
      <c r="E490" s="38"/>
      <c r="F490" s="189" t="s">
        <v>692</v>
      </c>
      <c r="G490" s="38"/>
      <c r="H490" s="38"/>
      <c r="I490" s="190"/>
      <c r="J490" s="38"/>
      <c r="K490" s="38"/>
      <c r="L490" s="41"/>
      <c r="M490" s="191"/>
      <c r="N490" s="192"/>
      <c r="O490" s="66"/>
      <c r="P490" s="66"/>
      <c r="Q490" s="66"/>
      <c r="R490" s="66"/>
      <c r="S490" s="66"/>
      <c r="T490" s="67"/>
      <c r="U490" s="36"/>
      <c r="V490" s="36"/>
      <c r="W490" s="36"/>
      <c r="X490" s="36"/>
      <c r="Y490" s="36"/>
      <c r="Z490" s="36"/>
      <c r="AA490" s="36"/>
      <c r="AB490" s="36"/>
      <c r="AC490" s="36"/>
      <c r="AD490" s="36"/>
      <c r="AE490" s="36"/>
      <c r="AT490" s="19" t="s">
        <v>138</v>
      </c>
      <c r="AU490" s="19" t="s">
        <v>84</v>
      </c>
    </row>
    <row r="491" spans="1:65" s="13" customFormat="1" ht="22.5" x14ac:dyDescent="0.2">
      <c r="B491" s="193"/>
      <c r="C491" s="194"/>
      <c r="D491" s="195" t="s">
        <v>140</v>
      </c>
      <c r="E491" s="196" t="s">
        <v>19</v>
      </c>
      <c r="F491" s="197" t="s">
        <v>153</v>
      </c>
      <c r="G491" s="194"/>
      <c r="H491" s="196" t="s">
        <v>19</v>
      </c>
      <c r="I491" s="198"/>
      <c r="J491" s="194"/>
      <c r="K491" s="194"/>
      <c r="L491" s="199"/>
      <c r="M491" s="200"/>
      <c r="N491" s="201"/>
      <c r="O491" s="201"/>
      <c r="P491" s="201"/>
      <c r="Q491" s="201"/>
      <c r="R491" s="201"/>
      <c r="S491" s="201"/>
      <c r="T491" s="202"/>
      <c r="AT491" s="203" t="s">
        <v>140</v>
      </c>
      <c r="AU491" s="203" t="s">
        <v>84</v>
      </c>
      <c r="AV491" s="13" t="s">
        <v>82</v>
      </c>
      <c r="AW491" s="13" t="s">
        <v>35</v>
      </c>
      <c r="AX491" s="13" t="s">
        <v>74</v>
      </c>
      <c r="AY491" s="203" t="s">
        <v>130</v>
      </c>
    </row>
    <row r="492" spans="1:65" s="14" customFormat="1" ht="11.25" x14ac:dyDescent="0.2">
      <c r="B492" s="204"/>
      <c r="C492" s="205"/>
      <c r="D492" s="195" t="s">
        <v>140</v>
      </c>
      <c r="E492" s="206" t="s">
        <v>19</v>
      </c>
      <c r="F492" s="207" t="s">
        <v>693</v>
      </c>
      <c r="G492" s="205"/>
      <c r="H492" s="208">
        <v>148.5</v>
      </c>
      <c r="I492" s="209"/>
      <c r="J492" s="205"/>
      <c r="K492" s="205"/>
      <c r="L492" s="210"/>
      <c r="M492" s="211"/>
      <c r="N492" s="212"/>
      <c r="O492" s="212"/>
      <c r="P492" s="212"/>
      <c r="Q492" s="212"/>
      <c r="R492" s="212"/>
      <c r="S492" s="212"/>
      <c r="T492" s="213"/>
      <c r="AT492" s="214" t="s">
        <v>140</v>
      </c>
      <c r="AU492" s="214" t="s">
        <v>84</v>
      </c>
      <c r="AV492" s="14" t="s">
        <v>84</v>
      </c>
      <c r="AW492" s="14" t="s">
        <v>35</v>
      </c>
      <c r="AX492" s="14" t="s">
        <v>74</v>
      </c>
      <c r="AY492" s="214" t="s">
        <v>130</v>
      </c>
    </row>
    <row r="493" spans="1:65" s="15" customFormat="1" ht="11.25" x14ac:dyDescent="0.2">
      <c r="B493" s="215"/>
      <c r="C493" s="216"/>
      <c r="D493" s="195" t="s">
        <v>140</v>
      </c>
      <c r="E493" s="217" t="s">
        <v>19</v>
      </c>
      <c r="F493" s="218" t="s">
        <v>143</v>
      </c>
      <c r="G493" s="216"/>
      <c r="H493" s="219">
        <v>148.5</v>
      </c>
      <c r="I493" s="220"/>
      <c r="J493" s="216"/>
      <c r="K493" s="216"/>
      <c r="L493" s="221"/>
      <c r="M493" s="222"/>
      <c r="N493" s="223"/>
      <c r="O493" s="223"/>
      <c r="P493" s="223"/>
      <c r="Q493" s="223"/>
      <c r="R493" s="223"/>
      <c r="S493" s="223"/>
      <c r="T493" s="224"/>
      <c r="AT493" s="225" t="s">
        <v>140</v>
      </c>
      <c r="AU493" s="225" t="s">
        <v>84</v>
      </c>
      <c r="AV493" s="15" t="s">
        <v>137</v>
      </c>
      <c r="AW493" s="15" t="s">
        <v>35</v>
      </c>
      <c r="AX493" s="15" t="s">
        <v>82</v>
      </c>
      <c r="AY493" s="225" t="s">
        <v>130</v>
      </c>
    </row>
    <row r="494" spans="1:65" s="2" customFormat="1" ht="16.5" customHeight="1" x14ac:dyDescent="0.2">
      <c r="A494" s="36"/>
      <c r="B494" s="37"/>
      <c r="C494" s="226" t="s">
        <v>586</v>
      </c>
      <c r="D494" s="226" t="s">
        <v>180</v>
      </c>
      <c r="E494" s="227" t="s">
        <v>694</v>
      </c>
      <c r="F494" s="228" t="s">
        <v>695</v>
      </c>
      <c r="G494" s="229" t="s">
        <v>457</v>
      </c>
      <c r="H494" s="230">
        <v>10</v>
      </c>
      <c r="I494" s="231"/>
      <c r="J494" s="232">
        <f>ROUND(I494*H494,2)</f>
        <v>0</v>
      </c>
      <c r="K494" s="228" t="s">
        <v>136</v>
      </c>
      <c r="L494" s="233"/>
      <c r="M494" s="234" t="s">
        <v>19</v>
      </c>
      <c r="N494" s="235" t="s">
        <v>45</v>
      </c>
      <c r="O494" s="66"/>
      <c r="P494" s="184">
        <f>O494*H494</f>
        <v>0</v>
      </c>
      <c r="Q494" s="184">
        <v>1.1200000000000001</v>
      </c>
      <c r="R494" s="184">
        <f>Q494*H494</f>
        <v>11.200000000000001</v>
      </c>
      <c r="S494" s="184">
        <v>0</v>
      </c>
      <c r="T494" s="185">
        <f>S494*H494</f>
        <v>0</v>
      </c>
      <c r="U494" s="36"/>
      <c r="V494" s="36"/>
      <c r="W494" s="36"/>
      <c r="X494" s="36"/>
      <c r="Y494" s="36"/>
      <c r="Z494" s="36"/>
      <c r="AA494" s="36"/>
      <c r="AB494" s="36"/>
      <c r="AC494" s="36"/>
      <c r="AD494" s="36"/>
      <c r="AE494" s="36"/>
      <c r="AR494" s="186" t="s">
        <v>179</v>
      </c>
      <c r="AT494" s="186" t="s">
        <v>180</v>
      </c>
      <c r="AU494" s="186" t="s">
        <v>84</v>
      </c>
      <c r="AY494" s="19" t="s">
        <v>130</v>
      </c>
      <c r="BE494" s="187">
        <f>IF(N494="základní",J494,0)</f>
        <v>0</v>
      </c>
      <c r="BF494" s="187">
        <f>IF(N494="snížená",J494,0)</f>
        <v>0</v>
      </c>
      <c r="BG494" s="187">
        <f>IF(N494="zákl. přenesená",J494,0)</f>
        <v>0</v>
      </c>
      <c r="BH494" s="187">
        <f>IF(N494="sníž. přenesená",J494,0)</f>
        <v>0</v>
      </c>
      <c r="BI494" s="187">
        <f>IF(N494="nulová",J494,0)</f>
        <v>0</v>
      </c>
      <c r="BJ494" s="19" t="s">
        <v>82</v>
      </c>
      <c r="BK494" s="187">
        <f>ROUND(I494*H494,2)</f>
        <v>0</v>
      </c>
      <c r="BL494" s="19" t="s">
        <v>137</v>
      </c>
      <c r="BM494" s="186" t="s">
        <v>696</v>
      </c>
    </row>
    <row r="495" spans="1:65" s="13" customFormat="1" ht="22.5" x14ac:dyDescent="0.2">
      <c r="B495" s="193"/>
      <c r="C495" s="194"/>
      <c r="D495" s="195" t="s">
        <v>140</v>
      </c>
      <c r="E495" s="196" t="s">
        <v>19</v>
      </c>
      <c r="F495" s="197" t="s">
        <v>153</v>
      </c>
      <c r="G495" s="194"/>
      <c r="H495" s="196" t="s">
        <v>19</v>
      </c>
      <c r="I495" s="198"/>
      <c r="J495" s="194"/>
      <c r="K495" s="194"/>
      <c r="L495" s="199"/>
      <c r="M495" s="200"/>
      <c r="N495" s="201"/>
      <c r="O495" s="201"/>
      <c r="P495" s="201"/>
      <c r="Q495" s="201"/>
      <c r="R495" s="201"/>
      <c r="S495" s="201"/>
      <c r="T495" s="202"/>
      <c r="AT495" s="203" t="s">
        <v>140</v>
      </c>
      <c r="AU495" s="203" t="s">
        <v>84</v>
      </c>
      <c r="AV495" s="13" t="s">
        <v>82</v>
      </c>
      <c r="AW495" s="13" t="s">
        <v>35</v>
      </c>
      <c r="AX495" s="13" t="s">
        <v>74</v>
      </c>
      <c r="AY495" s="203" t="s">
        <v>130</v>
      </c>
    </row>
    <row r="496" spans="1:65" s="13" customFormat="1" ht="11.25" x14ac:dyDescent="0.2">
      <c r="B496" s="193"/>
      <c r="C496" s="194"/>
      <c r="D496" s="195" t="s">
        <v>140</v>
      </c>
      <c r="E496" s="196" t="s">
        <v>19</v>
      </c>
      <c r="F496" s="197" t="s">
        <v>697</v>
      </c>
      <c r="G496" s="194"/>
      <c r="H496" s="196" t="s">
        <v>19</v>
      </c>
      <c r="I496" s="198"/>
      <c r="J496" s="194"/>
      <c r="K496" s="194"/>
      <c r="L496" s="199"/>
      <c r="M496" s="200"/>
      <c r="N496" s="201"/>
      <c r="O496" s="201"/>
      <c r="P496" s="201"/>
      <c r="Q496" s="201"/>
      <c r="R496" s="201"/>
      <c r="S496" s="201"/>
      <c r="T496" s="202"/>
      <c r="AT496" s="203" t="s">
        <v>140</v>
      </c>
      <c r="AU496" s="203" t="s">
        <v>84</v>
      </c>
      <c r="AV496" s="13" t="s">
        <v>82</v>
      </c>
      <c r="AW496" s="13" t="s">
        <v>35</v>
      </c>
      <c r="AX496" s="13" t="s">
        <v>74</v>
      </c>
      <c r="AY496" s="203" t="s">
        <v>130</v>
      </c>
    </row>
    <row r="497" spans="1:65" s="14" customFormat="1" ht="11.25" x14ac:dyDescent="0.2">
      <c r="B497" s="204"/>
      <c r="C497" s="205"/>
      <c r="D497" s="195" t="s">
        <v>140</v>
      </c>
      <c r="E497" s="206" t="s">
        <v>19</v>
      </c>
      <c r="F497" s="207" t="s">
        <v>698</v>
      </c>
      <c r="G497" s="205"/>
      <c r="H497" s="208">
        <v>10</v>
      </c>
      <c r="I497" s="209"/>
      <c r="J497" s="205"/>
      <c r="K497" s="205"/>
      <c r="L497" s="210"/>
      <c r="M497" s="211"/>
      <c r="N497" s="212"/>
      <c r="O497" s="212"/>
      <c r="P497" s="212"/>
      <c r="Q497" s="212"/>
      <c r="R497" s="212"/>
      <c r="S497" s="212"/>
      <c r="T497" s="213"/>
      <c r="AT497" s="214" t="s">
        <v>140</v>
      </c>
      <c r="AU497" s="214" t="s">
        <v>84</v>
      </c>
      <c r="AV497" s="14" t="s">
        <v>84</v>
      </c>
      <c r="AW497" s="14" t="s">
        <v>35</v>
      </c>
      <c r="AX497" s="14" t="s">
        <v>74</v>
      </c>
      <c r="AY497" s="214" t="s">
        <v>130</v>
      </c>
    </row>
    <row r="498" spans="1:65" s="15" customFormat="1" ht="11.25" x14ac:dyDescent="0.2">
      <c r="B498" s="215"/>
      <c r="C498" s="216"/>
      <c r="D498" s="195" t="s">
        <v>140</v>
      </c>
      <c r="E498" s="217" t="s">
        <v>19</v>
      </c>
      <c r="F498" s="218" t="s">
        <v>143</v>
      </c>
      <c r="G498" s="216"/>
      <c r="H498" s="219">
        <v>10</v>
      </c>
      <c r="I498" s="220"/>
      <c r="J498" s="216"/>
      <c r="K498" s="216"/>
      <c r="L498" s="221"/>
      <c r="M498" s="222"/>
      <c r="N498" s="223"/>
      <c r="O498" s="223"/>
      <c r="P498" s="223"/>
      <c r="Q498" s="223"/>
      <c r="R498" s="223"/>
      <c r="S498" s="223"/>
      <c r="T498" s="224"/>
      <c r="AT498" s="225" t="s">
        <v>140</v>
      </c>
      <c r="AU498" s="225" t="s">
        <v>84</v>
      </c>
      <c r="AV498" s="15" t="s">
        <v>137</v>
      </c>
      <c r="AW498" s="15" t="s">
        <v>35</v>
      </c>
      <c r="AX498" s="15" t="s">
        <v>82</v>
      </c>
      <c r="AY498" s="225" t="s">
        <v>130</v>
      </c>
    </row>
    <row r="499" spans="1:65" s="2" customFormat="1" ht="21.75" customHeight="1" x14ac:dyDescent="0.2">
      <c r="A499" s="36"/>
      <c r="B499" s="37"/>
      <c r="C499" s="175" t="s">
        <v>699</v>
      </c>
      <c r="D499" s="175" t="s">
        <v>132</v>
      </c>
      <c r="E499" s="176" t="s">
        <v>700</v>
      </c>
      <c r="F499" s="177" t="s">
        <v>701</v>
      </c>
      <c r="G499" s="178" t="s">
        <v>135</v>
      </c>
      <c r="H499" s="179">
        <v>43.55</v>
      </c>
      <c r="I499" s="180"/>
      <c r="J499" s="181">
        <f>ROUND(I499*H499,2)</f>
        <v>0</v>
      </c>
      <c r="K499" s="177" t="s">
        <v>136</v>
      </c>
      <c r="L499" s="41"/>
      <c r="M499" s="182" t="s">
        <v>19</v>
      </c>
      <c r="N499" s="183" t="s">
        <v>45</v>
      </c>
      <c r="O499" s="66"/>
      <c r="P499" s="184">
        <f>O499*H499</f>
        <v>0</v>
      </c>
      <c r="Q499" s="184">
        <v>1.24E-3</v>
      </c>
      <c r="R499" s="184">
        <f>Q499*H499</f>
        <v>5.4001999999999994E-2</v>
      </c>
      <c r="S499" s="184">
        <v>0</v>
      </c>
      <c r="T499" s="185">
        <f>S499*H499</f>
        <v>0</v>
      </c>
      <c r="U499" s="36"/>
      <c r="V499" s="36"/>
      <c r="W499" s="36"/>
      <c r="X499" s="36"/>
      <c r="Y499" s="36"/>
      <c r="Z499" s="36"/>
      <c r="AA499" s="36"/>
      <c r="AB499" s="36"/>
      <c r="AC499" s="36"/>
      <c r="AD499" s="36"/>
      <c r="AE499" s="36"/>
      <c r="AR499" s="186" t="s">
        <v>137</v>
      </c>
      <c r="AT499" s="186" t="s">
        <v>132</v>
      </c>
      <c r="AU499" s="186" t="s">
        <v>84</v>
      </c>
      <c r="AY499" s="19" t="s">
        <v>130</v>
      </c>
      <c r="BE499" s="187">
        <f>IF(N499="základní",J499,0)</f>
        <v>0</v>
      </c>
      <c r="BF499" s="187">
        <f>IF(N499="snížená",J499,0)</f>
        <v>0</v>
      </c>
      <c r="BG499" s="187">
        <f>IF(N499="zákl. přenesená",J499,0)</f>
        <v>0</v>
      </c>
      <c r="BH499" s="187">
        <f>IF(N499="sníž. přenesená",J499,0)</f>
        <v>0</v>
      </c>
      <c r="BI499" s="187">
        <f>IF(N499="nulová",J499,0)</f>
        <v>0</v>
      </c>
      <c r="BJ499" s="19" t="s">
        <v>82</v>
      </c>
      <c r="BK499" s="187">
        <f>ROUND(I499*H499,2)</f>
        <v>0</v>
      </c>
      <c r="BL499" s="19" t="s">
        <v>137</v>
      </c>
      <c r="BM499" s="186" t="s">
        <v>702</v>
      </c>
    </row>
    <row r="500" spans="1:65" s="2" customFormat="1" ht="11.25" x14ac:dyDescent="0.2">
      <c r="A500" s="36"/>
      <c r="B500" s="37"/>
      <c r="C500" s="38"/>
      <c r="D500" s="188" t="s">
        <v>138</v>
      </c>
      <c r="E500" s="38"/>
      <c r="F500" s="189" t="s">
        <v>703</v>
      </c>
      <c r="G500" s="38"/>
      <c r="H500" s="38"/>
      <c r="I500" s="190"/>
      <c r="J500" s="38"/>
      <c r="K500" s="38"/>
      <c r="L500" s="41"/>
      <c r="M500" s="191"/>
      <c r="N500" s="192"/>
      <c r="O500" s="66"/>
      <c r="P500" s="66"/>
      <c r="Q500" s="66"/>
      <c r="R500" s="66"/>
      <c r="S500" s="66"/>
      <c r="T500" s="67"/>
      <c r="U500" s="36"/>
      <c r="V500" s="36"/>
      <c r="W500" s="36"/>
      <c r="X500" s="36"/>
      <c r="Y500" s="36"/>
      <c r="Z500" s="36"/>
      <c r="AA500" s="36"/>
      <c r="AB500" s="36"/>
      <c r="AC500" s="36"/>
      <c r="AD500" s="36"/>
      <c r="AE500" s="36"/>
      <c r="AT500" s="19" t="s">
        <v>138</v>
      </c>
      <c r="AU500" s="19" t="s">
        <v>84</v>
      </c>
    </row>
    <row r="501" spans="1:65" s="13" customFormat="1" ht="11.25" x14ac:dyDescent="0.2">
      <c r="B501" s="193"/>
      <c r="C501" s="194"/>
      <c r="D501" s="195" t="s">
        <v>140</v>
      </c>
      <c r="E501" s="196" t="s">
        <v>19</v>
      </c>
      <c r="F501" s="197" t="s">
        <v>704</v>
      </c>
      <c r="G501" s="194"/>
      <c r="H501" s="196" t="s">
        <v>19</v>
      </c>
      <c r="I501" s="198"/>
      <c r="J501" s="194"/>
      <c r="K501" s="194"/>
      <c r="L501" s="199"/>
      <c r="M501" s="200"/>
      <c r="N501" s="201"/>
      <c r="O501" s="201"/>
      <c r="P501" s="201"/>
      <c r="Q501" s="201"/>
      <c r="R501" s="201"/>
      <c r="S501" s="201"/>
      <c r="T501" s="202"/>
      <c r="AT501" s="203" t="s">
        <v>140</v>
      </c>
      <c r="AU501" s="203" t="s">
        <v>84</v>
      </c>
      <c r="AV501" s="13" t="s">
        <v>82</v>
      </c>
      <c r="AW501" s="13" t="s">
        <v>35</v>
      </c>
      <c r="AX501" s="13" t="s">
        <v>74</v>
      </c>
      <c r="AY501" s="203" t="s">
        <v>130</v>
      </c>
    </row>
    <row r="502" spans="1:65" s="14" customFormat="1" ht="11.25" x14ac:dyDescent="0.2">
      <c r="B502" s="204"/>
      <c r="C502" s="205"/>
      <c r="D502" s="195" t="s">
        <v>140</v>
      </c>
      <c r="E502" s="206" t="s">
        <v>19</v>
      </c>
      <c r="F502" s="207" t="s">
        <v>705</v>
      </c>
      <c r="G502" s="205"/>
      <c r="H502" s="208">
        <v>20.8</v>
      </c>
      <c r="I502" s="209"/>
      <c r="J502" s="205"/>
      <c r="K502" s="205"/>
      <c r="L502" s="210"/>
      <c r="M502" s="211"/>
      <c r="N502" s="212"/>
      <c r="O502" s="212"/>
      <c r="P502" s="212"/>
      <c r="Q502" s="212"/>
      <c r="R502" s="212"/>
      <c r="S502" s="212"/>
      <c r="T502" s="213"/>
      <c r="AT502" s="214" t="s">
        <v>140</v>
      </c>
      <c r="AU502" s="214" t="s">
        <v>84</v>
      </c>
      <c r="AV502" s="14" t="s">
        <v>84</v>
      </c>
      <c r="AW502" s="14" t="s">
        <v>35</v>
      </c>
      <c r="AX502" s="14" t="s">
        <v>74</v>
      </c>
      <c r="AY502" s="214" t="s">
        <v>130</v>
      </c>
    </row>
    <row r="503" spans="1:65" s="13" customFormat="1" ht="11.25" x14ac:dyDescent="0.2">
      <c r="B503" s="193"/>
      <c r="C503" s="194"/>
      <c r="D503" s="195" t="s">
        <v>140</v>
      </c>
      <c r="E503" s="196" t="s">
        <v>19</v>
      </c>
      <c r="F503" s="197" t="s">
        <v>706</v>
      </c>
      <c r="G503" s="194"/>
      <c r="H503" s="196" t="s">
        <v>19</v>
      </c>
      <c r="I503" s="198"/>
      <c r="J503" s="194"/>
      <c r="K503" s="194"/>
      <c r="L503" s="199"/>
      <c r="M503" s="200"/>
      <c r="N503" s="201"/>
      <c r="O503" s="201"/>
      <c r="P503" s="201"/>
      <c r="Q503" s="201"/>
      <c r="R503" s="201"/>
      <c r="S503" s="201"/>
      <c r="T503" s="202"/>
      <c r="AT503" s="203" t="s">
        <v>140</v>
      </c>
      <c r="AU503" s="203" t="s">
        <v>84</v>
      </c>
      <c r="AV503" s="13" t="s">
        <v>82</v>
      </c>
      <c r="AW503" s="13" t="s">
        <v>35</v>
      </c>
      <c r="AX503" s="13" t="s">
        <v>74</v>
      </c>
      <c r="AY503" s="203" t="s">
        <v>130</v>
      </c>
    </row>
    <row r="504" spans="1:65" s="14" customFormat="1" ht="11.25" x14ac:dyDescent="0.2">
      <c r="B504" s="204"/>
      <c r="C504" s="205"/>
      <c r="D504" s="195" t="s">
        <v>140</v>
      </c>
      <c r="E504" s="206" t="s">
        <v>19</v>
      </c>
      <c r="F504" s="207" t="s">
        <v>707</v>
      </c>
      <c r="G504" s="205"/>
      <c r="H504" s="208">
        <v>22.75</v>
      </c>
      <c r="I504" s="209"/>
      <c r="J504" s="205"/>
      <c r="K504" s="205"/>
      <c r="L504" s="210"/>
      <c r="M504" s="211"/>
      <c r="N504" s="212"/>
      <c r="O504" s="212"/>
      <c r="P504" s="212"/>
      <c r="Q504" s="212"/>
      <c r="R504" s="212"/>
      <c r="S504" s="212"/>
      <c r="T504" s="213"/>
      <c r="AT504" s="214" t="s">
        <v>140</v>
      </c>
      <c r="AU504" s="214" t="s">
        <v>84</v>
      </c>
      <c r="AV504" s="14" t="s">
        <v>84</v>
      </c>
      <c r="AW504" s="14" t="s">
        <v>35</v>
      </c>
      <c r="AX504" s="14" t="s">
        <v>74</v>
      </c>
      <c r="AY504" s="214" t="s">
        <v>130</v>
      </c>
    </row>
    <row r="505" spans="1:65" s="15" customFormat="1" ht="11.25" x14ac:dyDescent="0.2">
      <c r="B505" s="215"/>
      <c r="C505" s="216"/>
      <c r="D505" s="195" t="s">
        <v>140</v>
      </c>
      <c r="E505" s="217" t="s">
        <v>19</v>
      </c>
      <c r="F505" s="218" t="s">
        <v>143</v>
      </c>
      <c r="G505" s="216"/>
      <c r="H505" s="219">
        <v>43.55</v>
      </c>
      <c r="I505" s="220"/>
      <c r="J505" s="216"/>
      <c r="K505" s="216"/>
      <c r="L505" s="221"/>
      <c r="M505" s="222"/>
      <c r="N505" s="223"/>
      <c r="O505" s="223"/>
      <c r="P505" s="223"/>
      <c r="Q505" s="223"/>
      <c r="R505" s="223"/>
      <c r="S505" s="223"/>
      <c r="T505" s="224"/>
      <c r="AT505" s="225" t="s">
        <v>140</v>
      </c>
      <c r="AU505" s="225" t="s">
        <v>84</v>
      </c>
      <c r="AV505" s="15" t="s">
        <v>137</v>
      </c>
      <c r="AW505" s="15" t="s">
        <v>35</v>
      </c>
      <c r="AX505" s="15" t="s">
        <v>82</v>
      </c>
      <c r="AY505" s="225" t="s">
        <v>130</v>
      </c>
    </row>
    <row r="506" spans="1:65" s="2" customFormat="1" ht="21.75" customHeight="1" x14ac:dyDescent="0.2">
      <c r="A506" s="36"/>
      <c r="B506" s="37"/>
      <c r="C506" s="175" t="s">
        <v>708</v>
      </c>
      <c r="D506" s="175" t="s">
        <v>132</v>
      </c>
      <c r="E506" s="176" t="s">
        <v>709</v>
      </c>
      <c r="F506" s="177" t="s">
        <v>710</v>
      </c>
      <c r="G506" s="178" t="s">
        <v>175</v>
      </c>
      <c r="H506" s="179">
        <v>35.1</v>
      </c>
      <c r="I506" s="180"/>
      <c r="J506" s="181">
        <f>ROUND(I506*H506,2)</f>
        <v>0</v>
      </c>
      <c r="K506" s="177" t="s">
        <v>136</v>
      </c>
      <c r="L506" s="41"/>
      <c r="M506" s="182" t="s">
        <v>19</v>
      </c>
      <c r="N506" s="183" t="s">
        <v>45</v>
      </c>
      <c r="O506" s="66"/>
      <c r="P506" s="184">
        <f>O506*H506</f>
        <v>0</v>
      </c>
      <c r="Q506" s="184">
        <v>2.2000000000000001E-4</v>
      </c>
      <c r="R506" s="184">
        <f>Q506*H506</f>
        <v>7.7220000000000006E-3</v>
      </c>
      <c r="S506" s="184">
        <v>0</v>
      </c>
      <c r="T506" s="185">
        <f>S506*H506</f>
        <v>0</v>
      </c>
      <c r="U506" s="36"/>
      <c r="V506" s="36"/>
      <c r="W506" s="36"/>
      <c r="X506" s="36"/>
      <c r="Y506" s="36"/>
      <c r="Z506" s="36"/>
      <c r="AA506" s="36"/>
      <c r="AB506" s="36"/>
      <c r="AC506" s="36"/>
      <c r="AD506" s="36"/>
      <c r="AE506" s="36"/>
      <c r="AR506" s="186" t="s">
        <v>137</v>
      </c>
      <c r="AT506" s="186" t="s">
        <v>132</v>
      </c>
      <c r="AU506" s="186" t="s">
        <v>84</v>
      </c>
      <c r="AY506" s="19" t="s">
        <v>130</v>
      </c>
      <c r="BE506" s="187">
        <f>IF(N506="základní",J506,0)</f>
        <v>0</v>
      </c>
      <c r="BF506" s="187">
        <f>IF(N506="snížená",J506,0)</f>
        <v>0</v>
      </c>
      <c r="BG506" s="187">
        <f>IF(N506="zákl. přenesená",J506,0)</f>
        <v>0</v>
      </c>
      <c r="BH506" s="187">
        <f>IF(N506="sníž. přenesená",J506,0)</f>
        <v>0</v>
      </c>
      <c r="BI506" s="187">
        <f>IF(N506="nulová",J506,0)</f>
        <v>0</v>
      </c>
      <c r="BJ506" s="19" t="s">
        <v>82</v>
      </c>
      <c r="BK506" s="187">
        <f>ROUND(I506*H506,2)</f>
        <v>0</v>
      </c>
      <c r="BL506" s="19" t="s">
        <v>137</v>
      </c>
      <c r="BM506" s="186" t="s">
        <v>711</v>
      </c>
    </row>
    <row r="507" spans="1:65" s="2" customFormat="1" ht="11.25" x14ac:dyDescent="0.2">
      <c r="A507" s="36"/>
      <c r="B507" s="37"/>
      <c r="C507" s="38"/>
      <c r="D507" s="188" t="s">
        <v>138</v>
      </c>
      <c r="E507" s="38"/>
      <c r="F507" s="189" t="s">
        <v>712</v>
      </c>
      <c r="G507" s="38"/>
      <c r="H507" s="38"/>
      <c r="I507" s="190"/>
      <c r="J507" s="38"/>
      <c r="K507" s="38"/>
      <c r="L507" s="41"/>
      <c r="M507" s="191"/>
      <c r="N507" s="192"/>
      <c r="O507" s="66"/>
      <c r="P507" s="66"/>
      <c r="Q507" s="66"/>
      <c r="R507" s="66"/>
      <c r="S507" s="66"/>
      <c r="T507" s="67"/>
      <c r="U507" s="36"/>
      <c r="V507" s="36"/>
      <c r="W507" s="36"/>
      <c r="X507" s="36"/>
      <c r="Y507" s="36"/>
      <c r="Z507" s="36"/>
      <c r="AA507" s="36"/>
      <c r="AB507" s="36"/>
      <c r="AC507" s="36"/>
      <c r="AD507" s="36"/>
      <c r="AE507" s="36"/>
      <c r="AT507" s="19" t="s">
        <v>138</v>
      </c>
      <c r="AU507" s="19" t="s">
        <v>84</v>
      </c>
    </row>
    <row r="508" spans="1:65" s="14" customFormat="1" ht="11.25" x14ac:dyDescent="0.2">
      <c r="B508" s="204"/>
      <c r="C508" s="205"/>
      <c r="D508" s="195" t="s">
        <v>140</v>
      </c>
      <c r="E508" s="206" t="s">
        <v>19</v>
      </c>
      <c r="F508" s="207" t="s">
        <v>713</v>
      </c>
      <c r="G508" s="205"/>
      <c r="H508" s="208">
        <v>35.1</v>
      </c>
      <c r="I508" s="209"/>
      <c r="J508" s="205"/>
      <c r="K508" s="205"/>
      <c r="L508" s="210"/>
      <c r="M508" s="211"/>
      <c r="N508" s="212"/>
      <c r="O508" s="212"/>
      <c r="P508" s="212"/>
      <c r="Q508" s="212"/>
      <c r="R508" s="212"/>
      <c r="S508" s="212"/>
      <c r="T508" s="213"/>
      <c r="AT508" s="214" t="s">
        <v>140</v>
      </c>
      <c r="AU508" s="214" t="s">
        <v>84</v>
      </c>
      <c r="AV508" s="14" t="s">
        <v>84</v>
      </c>
      <c r="AW508" s="14" t="s">
        <v>35</v>
      </c>
      <c r="AX508" s="14" t="s">
        <v>74</v>
      </c>
      <c r="AY508" s="214" t="s">
        <v>130</v>
      </c>
    </row>
    <row r="509" spans="1:65" s="15" customFormat="1" ht="11.25" x14ac:dyDescent="0.2">
      <c r="B509" s="215"/>
      <c r="C509" s="216"/>
      <c r="D509" s="195" t="s">
        <v>140</v>
      </c>
      <c r="E509" s="217" t="s">
        <v>19</v>
      </c>
      <c r="F509" s="218" t="s">
        <v>143</v>
      </c>
      <c r="G509" s="216"/>
      <c r="H509" s="219">
        <v>35.1</v>
      </c>
      <c r="I509" s="220"/>
      <c r="J509" s="216"/>
      <c r="K509" s="216"/>
      <c r="L509" s="221"/>
      <c r="M509" s="222"/>
      <c r="N509" s="223"/>
      <c r="O509" s="223"/>
      <c r="P509" s="223"/>
      <c r="Q509" s="223"/>
      <c r="R509" s="223"/>
      <c r="S509" s="223"/>
      <c r="T509" s="224"/>
      <c r="AT509" s="225" t="s">
        <v>140</v>
      </c>
      <c r="AU509" s="225" t="s">
        <v>84</v>
      </c>
      <c r="AV509" s="15" t="s">
        <v>137</v>
      </c>
      <c r="AW509" s="15" t="s">
        <v>35</v>
      </c>
      <c r="AX509" s="15" t="s">
        <v>82</v>
      </c>
      <c r="AY509" s="225" t="s">
        <v>130</v>
      </c>
    </row>
    <row r="510" spans="1:65" s="2" customFormat="1" ht="16.5" customHeight="1" x14ac:dyDescent="0.2">
      <c r="A510" s="36"/>
      <c r="B510" s="37"/>
      <c r="C510" s="175" t="s">
        <v>714</v>
      </c>
      <c r="D510" s="175" t="s">
        <v>132</v>
      </c>
      <c r="E510" s="176" t="s">
        <v>715</v>
      </c>
      <c r="F510" s="177" t="s">
        <v>716</v>
      </c>
      <c r="G510" s="178" t="s">
        <v>457</v>
      </c>
      <c r="H510" s="179">
        <v>1</v>
      </c>
      <c r="I510" s="180"/>
      <c r="J510" s="181">
        <f>ROUND(I510*H510,2)</f>
        <v>0</v>
      </c>
      <c r="K510" s="177" t="s">
        <v>136</v>
      </c>
      <c r="L510" s="41"/>
      <c r="M510" s="182" t="s">
        <v>19</v>
      </c>
      <c r="N510" s="183" t="s">
        <v>45</v>
      </c>
      <c r="O510" s="66"/>
      <c r="P510" s="184">
        <f>O510*H510</f>
        <v>0</v>
      </c>
      <c r="Q510" s="184">
        <v>6.4900000000000001E-3</v>
      </c>
      <c r="R510" s="184">
        <f>Q510*H510</f>
        <v>6.4900000000000001E-3</v>
      </c>
      <c r="S510" s="184">
        <v>0</v>
      </c>
      <c r="T510" s="185">
        <f>S510*H510</f>
        <v>0</v>
      </c>
      <c r="U510" s="36"/>
      <c r="V510" s="36"/>
      <c r="W510" s="36"/>
      <c r="X510" s="36"/>
      <c r="Y510" s="36"/>
      <c r="Z510" s="36"/>
      <c r="AA510" s="36"/>
      <c r="AB510" s="36"/>
      <c r="AC510" s="36"/>
      <c r="AD510" s="36"/>
      <c r="AE510" s="36"/>
      <c r="AR510" s="186" t="s">
        <v>137</v>
      </c>
      <c r="AT510" s="186" t="s">
        <v>132</v>
      </c>
      <c r="AU510" s="186" t="s">
        <v>84</v>
      </c>
      <c r="AY510" s="19" t="s">
        <v>130</v>
      </c>
      <c r="BE510" s="187">
        <f>IF(N510="základní",J510,0)</f>
        <v>0</v>
      </c>
      <c r="BF510" s="187">
        <f>IF(N510="snížená",J510,0)</f>
        <v>0</v>
      </c>
      <c r="BG510" s="187">
        <f>IF(N510="zákl. přenesená",J510,0)</f>
        <v>0</v>
      </c>
      <c r="BH510" s="187">
        <f>IF(N510="sníž. přenesená",J510,0)</f>
        <v>0</v>
      </c>
      <c r="BI510" s="187">
        <f>IF(N510="nulová",J510,0)</f>
        <v>0</v>
      </c>
      <c r="BJ510" s="19" t="s">
        <v>82</v>
      </c>
      <c r="BK510" s="187">
        <f>ROUND(I510*H510,2)</f>
        <v>0</v>
      </c>
      <c r="BL510" s="19" t="s">
        <v>137</v>
      </c>
      <c r="BM510" s="186" t="s">
        <v>717</v>
      </c>
    </row>
    <row r="511" spans="1:65" s="2" customFormat="1" ht="11.25" x14ac:dyDescent="0.2">
      <c r="A511" s="36"/>
      <c r="B511" s="37"/>
      <c r="C511" s="38"/>
      <c r="D511" s="188" t="s">
        <v>138</v>
      </c>
      <c r="E511" s="38"/>
      <c r="F511" s="189" t="s">
        <v>718</v>
      </c>
      <c r="G511" s="38"/>
      <c r="H511" s="38"/>
      <c r="I511" s="190"/>
      <c r="J511" s="38"/>
      <c r="K511" s="38"/>
      <c r="L511" s="41"/>
      <c r="M511" s="191"/>
      <c r="N511" s="192"/>
      <c r="O511" s="66"/>
      <c r="P511" s="66"/>
      <c r="Q511" s="66"/>
      <c r="R511" s="66"/>
      <c r="S511" s="66"/>
      <c r="T511" s="67"/>
      <c r="U511" s="36"/>
      <c r="V511" s="36"/>
      <c r="W511" s="36"/>
      <c r="X511" s="36"/>
      <c r="Y511" s="36"/>
      <c r="Z511" s="36"/>
      <c r="AA511" s="36"/>
      <c r="AB511" s="36"/>
      <c r="AC511" s="36"/>
      <c r="AD511" s="36"/>
      <c r="AE511" s="36"/>
      <c r="AT511" s="19" t="s">
        <v>138</v>
      </c>
      <c r="AU511" s="19" t="s">
        <v>84</v>
      </c>
    </row>
    <row r="512" spans="1:65" s="13" customFormat="1" ht="11.25" x14ac:dyDescent="0.2">
      <c r="B512" s="193"/>
      <c r="C512" s="194"/>
      <c r="D512" s="195" t="s">
        <v>140</v>
      </c>
      <c r="E512" s="196" t="s">
        <v>19</v>
      </c>
      <c r="F512" s="197" t="s">
        <v>719</v>
      </c>
      <c r="G512" s="194"/>
      <c r="H512" s="196" t="s">
        <v>19</v>
      </c>
      <c r="I512" s="198"/>
      <c r="J512" s="194"/>
      <c r="K512" s="194"/>
      <c r="L512" s="199"/>
      <c r="M512" s="200"/>
      <c r="N512" s="201"/>
      <c r="O512" s="201"/>
      <c r="P512" s="201"/>
      <c r="Q512" s="201"/>
      <c r="R512" s="201"/>
      <c r="S512" s="201"/>
      <c r="T512" s="202"/>
      <c r="AT512" s="203" t="s">
        <v>140</v>
      </c>
      <c r="AU512" s="203" t="s">
        <v>84</v>
      </c>
      <c r="AV512" s="13" t="s">
        <v>82</v>
      </c>
      <c r="AW512" s="13" t="s">
        <v>35</v>
      </c>
      <c r="AX512" s="13" t="s">
        <v>74</v>
      </c>
      <c r="AY512" s="203" t="s">
        <v>130</v>
      </c>
    </row>
    <row r="513" spans="1:65" s="13" customFormat="1" ht="11.25" x14ac:dyDescent="0.2">
      <c r="B513" s="193"/>
      <c r="C513" s="194"/>
      <c r="D513" s="195" t="s">
        <v>140</v>
      </c>
      <c r="E513" s="196" t="s">
        <v>19</v>
      </c>
      <c r="F513" s="197" t="s">
        <v>720</v>
      </c>
      <c r="G513" s="194"/>
      <c r="H513" s="196" t="s">
        <v>19</v>
      </c>
      <c r="I513" s="198"/>
      <c r="J513" s="194"/>
      <c r="K513" s="194"/>
      <c r="L513" s="199"/>
      <c r="M513" s="200"/>
      <c r="N513" s="201"/>
      <c r="O513" s="201"/>
      <c r="P513" s="201"/>
      <c r="Q513" s="201"/>
      <c r="R513" s="201"/>
      <c r="S513" s="201"/>
      <c r="T513" s="202"/>
      <c r="AT513" s="203" t="s">
        <v>140</v>
      </c>
      <c r="AU513" s="203" t="s">
        <v>84</v>
      </c>
      <c r="AV513" s="13" t="s">
        <v>82</v>
      </c>
      <c r="AW513" s="13" t="s">
        <v>35</v>
      </c>
      <c r="AX513" s="13" t="s">
        <v>74</v>
      </c>
      <c r="AY513" s="203" t="s">
        <v>130</v>
      </c>
    </row>
    <row r="514" spans="1:65" s="14" customFormat="1" ht="11.25" x14ac:dyDescent="0.2">
      <c r="B514" s="204"/>
      <c r="C514" s="205"/>
      <c r="D514" s="195" t="s">
        <v>140</v>
      </c>
      <c r="E514" s="206" t="s">
        <v>19</v>
      </c>
      <c r="F514" s="207" t="s">
        <v>721</v>
      </c>
      <c r="G514" s="205"/>
      <c r="H514" s="208">
        <v>1</v>
      </c>
      <c r="I514" s="209"/>
      <c r="J514" s="205"/>
      <c r="K514" s="205"/>
      <c r="L514" s="210"/>
      <c r="M514" s="211"/>
      <c r="N514" s="212"/>
      <c r="O514" s="212"/>
      <c r="P514" s="212"/>
      <c r="Q514" s="212"/>
      <c r="R514" s="212"/>
      <c r="S514" s="212"/>
      <c r="T514" s="213"/>
      <c r="AT514" s="214" t="s">
        <v>140</v>
      </c>
      <c r="AU514" s="214" t="s">
        <v>84</v>
      </c>
      <c r="AV514" s="14" t="s">
        <v>84</v>
      </c>
      <c r="AW514" s="14" t="s">
        <v>35</v>
      </c>
      <c r="AX514" s="14" t="s">
        <v>74</v>
      </c>
      <c r="AY514" s="214" t="s">
        <v>130</v>
      </c>
    </row>
    <row r="515" spans="1:65" s="15" customFormat="1" ht="11.25" x14ac:dyDescent="0.2">
      <c r="B515" s="215"/>
      <c r="C515" s="216"/>
      <c r="D515" s="195" t="s">
        <v>140</v>
      </c>
      <c r="E515" s="217" t="s">
        <v>19</v>
      </c>
      <c r="F515" s="218" t="s">
        <v>143</v>
      </c>
      <c r="G515" s="216"/>
      <c r="H515" s="219">
        <v>1</v>
      </c>
      <c r="I515" s="220"/>
      <c r="J515" s="216"/>
      <c r="K515" s="216"/>
      <c r="L515" s="221"/>
      <c r="M515" s="222"/>
      <c r="N515" s="223"/>
      <c r="O515" s="223"/>
      <c r="P515" s="223"/>
      <c r="Q515" s="223"/>
      <c r="R515" s="223"/>
      <c r="S515" s="223"/>
      <c r="T515" s="224"/>
      <c r="AT515" s="225" t="s">
        <v>140</v>
      </c>
      <c r="AU515" s="225" t="s">
        <v>84</v>
      </c>
      <c r="AV515" s="15" t="s">
        <v>137</v>
      </c>
      <c r="AW515" s="15" t="s">
        <v>35</v>
      </c>
      <c r="AX515" s="15" t="s">
        <v>82</v>
      </c>
      <c r="AY515" s="225" t="s">
        <v>130</v>
      </c>
    </row>
    <row r="516" spans="1:65" s="2" customFormat="1" ht="16.5" customHeight="1" x14ac:dyDescent="0.2">
      <c r="A516" s="36"/>
      <c r="B516" s="37"/>
      <c r="C516" s="175" t="s">
        <v>722</v>
      </c>
      <c r="D516" s="175" t="s">
        <v>132</v>
      </c>
      <c r="E516" s="176" t="s">
        <v>723</v>
      </c>
      <c r="F516" s="177" t="s">
        <v>724</v>
      </c>
      <c r="G516" s="178" t="s">
        <v>207</v>
      </c>
      <c r="H516" s="179">
        <v>83.5</v>
      </c>
      <c r="I516" s="180"/>
      <c r="J516" s="181">
        <f>ROUND(I516*H516,2)</f>
        <v>0</v>
      </c>
      <c r="K516" s="177" t="s">
        <v>136</v>
      </c>
      <c r="L516" s="41"/>
      <c r="M516" s="182" t="s">
        <v>19</v>
      </c>
      <c r="N516" s="183" t="s">
        <v>45</v>
      </c>
      <c r="O516" s="66"/>
      <c r="P516" s="184">
        <f>O516*H516</f>
        <v>0</v>
      </c>
      <c r="Q516" s="184">
        <v>0.12</v>
      </c>
      <c r="R516" s="184">
        <f>Q516*H516</f>
        <v>10.02</v>
      </c>
      <c r="S516" s="184">
        <v>2.4900000000000002</v>
      </c>
      <c r="T516" s="185">
        <f>S516*H516</f>
        <v>207.91500000000002</v>
      </c>
      <c r="U516" s="36"/>
      <c r="V516" s="36"/>
      <c r="W516" s="36"/>
      <c r="X516" s="36"/>
      <c r="Y516" s="36"/>
      <c r="Z516" s="36"/>
      <c r="AA516" s="36"/>
      <c r="AB516" s="36"/>
      <c r="AC516" s="36"/>
      <c r="AD516" s="36"/>
      <c r="AE516" s="36"/>
      <c r="AR516" s="186" t="s">
        <v>137</v>
      </c>
      <c r="AT516" s="186" t="s">
        <v>132</v>
      </c>
      <c r="AU516" s="186" t="s">
        <v>84</v>
      </c>
      <c r="AY516" s="19" t="s">
        <v>130</v>
      </c>
      <c r="BE516" s="187">
        <f>IF(N516="základní",J516,0)</f>
        <v>0</v>
      </c>
      <c r="BF516" s="187">
        <f>IF(N516="snížená",J516,0)</f>
        <v>0</v>
      </c>
      <c r="BG516" s="187">
        <f>IF(N516="zákl. přenesená",J516,0)</f>
        <v>0</v>
      </c>
      <c r="BH516" s="187">
        <f>IF(N516="sníž. přenesená",J516,0)</f>
        <v>0</v>
      </c>
      <c r="BI516" s="187">
        <f>IF(N516="nulová",J516,0)</f>
        <v>0</v>
      </c>
      <c r="BJ516" s="19" t="s">
        <v>82</v>
      </c>
      <c r="BK516" s="187">
        <f>ROUND(I516*H516,2)</f>
        <v>0</v>
      </c>
      <c r="BL516" s="19" t="s">
        <v>137</v>
      </c>
      <c r="BM516" s="186" t="s">
        <v>725</v>
      </c>
    </row>
    <row r="517" spans="1:65" s="2" customFormat="1" ht="11.25" x14ac:dyDescent="0.2">
      <c r="A517" s="36"/>
      <c r="B517" s="37"/>
      <c r="C517" s="38"/>
      <c r="D517" s="188" t="s">
        <v>138</v>
      </c>
      <c r="E517" s="38"/>
      <c r="F517" s="189" t="s">
        <v>726</v>
      </c>
      <c r="G517" s="38"/>
      <c r="H517" s="38"/>
      <c r="I517" s="190"/>
      <c r="J517" s="38"/>
      <c r="K517" s="38"/>
      <c r="L517" s="41"/>
      <c r="M517" s="191"/>
      <c r="N517" s="192"/>
      <c r="O517" s="66"/>
      <c r="P517" s="66"/>
      <c r="Q517" s="66"/>
      <c r="R517" s="66"/>
      <c r="S517" s="66"/>
      <c r="T517" s="67"/>
      <c r="U517" s="36"/>
      <c r="V517" s="36"/>
      <c r="W517" s="36"/>
      <c r="X517" s="36"/>
      <c r="Y517" s="36"/>
      <c r="Z517" s="36"/>
      <c r="AA517" s="36"/>
      <c r="AB517" s="36"/>
      <c r="AC517" s="36"/>
      <c r="AD517" s="36"/>
      <c r="AE517" s="36"/>
      <c r="AT517" s="19" t="s">
        <v>138</v>
      </c>
      <c r="AU517" s="19" t="s">
        <v>84</v>
      </c>
    </row>
    <row r="518" spans="1:65" s="13" customFormat="1" ht="11.25" x14ac:dyDescent="0.2">
      <c r="B518" s="193"/>
      <c r="C518" s="194"/>
      <c r="D518" s="195" t="s">
        <v>140</v>
      </c>
      <c r="E518" s="196" t="s">
        <v>19</v>
      </c>
      <c r="F518" s="197" t="s">
        <v>727</v>
      </c>
      <c r="G518" s="194"/>
      <c r="H518" s="196" t="s">
        <v>19</v>
      </c>
      <c r="I518" s="198"/>
      <c r="J518" s="194"/>
      <c r="K518" s="194"/>
      <c r="L518" s="199"/>
      <c r="M518" s="200"/>
      <c r="N518" s="201"/>
      <c r="O518" s="201"/>
      <c r="P518" s="201"/>
      <c r="Q518" s="201"/>
      <c r="R518" s="201"/>
      <c r="S518" s="201"/>
      <c r="T518" s="202"/>
      <c r="AT518" s="203" t="s">
        <v>140</v>
      </c>
      <c r="AU518" s="203" t="s">
        <v>84</v>
      </c>
      <c r="AV518" s="13" t="s">
        <v>82</v>
      </c>
      <c r="AW518" s="13" t="s">
        <v>35</v>
      </c>
      <c r="AX518" s="13" t="s">
        <v>74</v>
      </c>
      <c r="AY518" s="203" t="s">
        <v>130</v>
      </c>
    </row>
    <row r="519" spans="1:65" s="14" customFormat="1" ht="11.25" x14ac:dyDescent="0.2">
      <c r="B519" s="204"/>
      <c r="C519" s="205"/>
      <c r="D519" s="195" t="s">
        <v>140</v>
      </c>
      <c r="E519" s="206" t="s">
        <v>19</v>
      </c>
      <c r="F519" s="207" t="s">
        <v>728</v>
      </c>
      <c r="G519" s="205"/>
      <c r="H519" s="208">
        <v>83.5</v>
      </c>
      <c r="I519" s="209"/>
      <c r="J519" s="205"/>
      <c r="K519" s="205"/>
      <c r="L519" s="210"/>
      <c r="M519" s="211"/>
      <c r="N519" s="212"/>
      <c r="O519" s="212"/>
      <c r="P519" s="212"/>
      <c r="Q519" s="212"/>
      <c r="R519" s="212"/>
      <c r="S519" s="212"/>
      <c r="T519" s="213"/>
      <c r="AT519" s="214" t="s">
        <v>140</v>
      </c>
      <c r="AU519" s="214" t="s">
        <v>84</v>
      </c>
      <c r="AV519" s="14" t="s">
        <v>84</v>
      </c>
      <c r="AW519" s="14" t="s">
        <v>35</v>
      </c>
      <c r="AX519" s="14" t="s">
        <v>74</v>
      </c>
      <c r="AY519" s="214" t="s">
        <v>130</v>
      </c>
    </row>
    <row r="520" spans="1:65" s="15" customFormat="1" ht="11.25" x14ac:dyDescent="0.2">
      <c r="B520" s="215"/>
      <c r="C520" s="216"/>
      <c r="D520" s="195" t="s">
        <v>140</v>
      </c>
      <c r="E520" s="217" t="s">
        <v>19</v>
      </c>
      <c r="F520" s="218" t="s">
        <v>143</v>
      </c>
      <c r="G520" s="216"/>
      <c r="H520" s="219">
        <v>83.5</v>
      </c>
      <c r="I520" s="220"/>
      <c r="J520" s="216"/>
      <c r="K520" s="216"/>
      <c r="L520" s="221"/>
      <c r="M520" s="222"/>
      <c r="N520" s="223"/>
      <c r="O520" s="223"/>
      <c r="P520" s="223"/>
      <c r="Q520" s="223"/>
      <c r="R520" s="223"/>
      <c r="S520" s="223"/>
      <c r="T520" s="224"/>
      <c r="AT520" s="225" t="s">
        <v>140</v>
      </c>
      <c r="AU520" s="225" t="s">
        <v>84</v>
      </c>
      <c r="AV520" s="15" t="s">
        <v>137</v>
      </c>
      <c r="AW520" s="15" t="s">
        <v>35</v>
      </c>
      <c r="AX520" s="15" t="s">
        <v>82</v>
      </c>
      <c r="AY520" s="225" t="s">
        <v>130</v>
      </c>
    </row>
    <row r="521" spans="1:65" s="2" customFormat="1" ht="16.5" customHeight="1" x14ac:dyDescent="0.2">
      <c r="A521" s="36"/>
      <c r="B521" s="37"/>
      <c r="C521" s="175" t="s">
        <v>729</v>
      </c>
      <c r="D521" s="175" t="s">
        <v>132</v>
      </c>
      <c r="E521" s="176" t="s">
        <v>730</v>
      </c>
      <c r="F521" s="177" t="s">
        <v>731</v>
      </c>
      <c r="G521" s="178" t="s">
        <v>207</v>
      </c>
      <c r="H521" s="179">
        <v>2.25</v>
      </c>
      <c r="I521" s="180"/>
      <c r="J521" s="181">
        <f>ROUND(I521*H521,2)</f>
        <v>0</v>
      </c>
      <c r="K521" s="177" t="s">
        <v>136</v>
      </c>
      <c r="L521" s="41"/>
      <c r="M521" s="182" t="s">
        <v>19</v>
      </c>
      <c r="N521" s="183" t="s">
        <v>45</v>
      </c>
      <c r="O521" s="66"/>
      <c r="P521" s="184">
        <f>O521*H521</f>
        <v>0</v>
      </c>
      <c r="Q521" s="184">
        <v>0.12171</v>
      </c>
      <c r="R521" s="184">
        <f>Q521*H521</f>
        <v>0.27384750000000002</v>
      </c>
      <c r="S521" s="184">
        <v>2.4</v>
      </c>
      <c r="T521" s="185">
        <f>S521*H521</f>
        <v>5.3999999999999995</v>
      </c>
      <c r="U521" s="36"/>
      <c r="V521" s="36"/>
      <c r="W521" s="36"/>
      <c r="X521" s="36"/>
      <c r="Y521" s="36"/>
      <c r="Z521" s="36"/>
      <c r="AA521" s="36"/>
      <c r="AB521" s="36"/>
      <c r="AC521" s="36"/>
      <c r="AD521" s="36"/>
      <c r="AE521" s="36"/>
      <c r="AR521" s="186" t="s">
        <v>137</v>
      </c>
      <c r="AT521" s="186" t="s">
        <v>132</v>
      </c>
      <c r="AU521" s="186" t="s">
        <v>84</v>
      </c>
      <c r="AY521" s="19" t="s">
        <v>130</v>
      </c>
      <c r="BE521" s="187">
        <f>IF(N521="základní",J521,0)</f>
        <v>0</v>
      </c>
      <c r="BF521" s="187">
        <f>IF(N521="snížená",J521,0)</f>
        <v>0</v>
      </c>
      <c r="BG521" s="187">
        <f>IF(N521="zákl. přenesená",J521,0)</f>
        <v>0</v>
      </c>
      <c r="BH521" s="187">
        <f>IF(N521="sníž. přenesená",J521,0)</f>
        <v>0</v>
      </c>
      <c r="BI521" s="187">
        <f>IF(N521="nulová",J521,0)</f>
        <v>0</v>
      </c>
      <c r="BJ521" s="19" t="s">
        <v>82</v>
      </c>
      <c r="BK521" s="187">
        <f>ROUND(I521*H521,2)</f>
        <v>0</v>
      </c>
      <c r="BL521" s="19" t="s">
        <v>137</v>
      </c>
      <c r="BM521" s="186" t="s">
        <v>732</v>
      </c>
    </row>
    <row r="522" spans="1:65" s="2" customFormat="1" ht="11.25" x14ac:dyDescent="0.2">
      <c r="A522" s="36"/>
      <c r="B522" s="37"/>
      <c r="C522" s="38"/>
      <c r="D522" s="188" t="s">
        <v>138</v>
      </c>
      <c r="E522" s="38"/>
      <c r="F522" s="189" t="s">
        <v>733</v>
      </c>
      <c r="G522" s="38"/>
      <c r="H522" s="38"/>
      <c r="I522" s="190"/>
      <c r="J522" s="38"/>
      <c r="K522" s="38"/>
      <c r="L522" s="41"/>
      <c r="M522" s="191"/>
      <c r="N522" s="192"/>
      <c r="O522" s="66"/>
      <c r="P522" s="66"/>
      <c r="Q522" s="66"/>
      <c r="R522" s="66"/>
      <c r="S522" s="66"/>
      <c r="T522" s="67"/>
      <c r="U522" s="36"/>
      <c r="V522" s="36"/>
      <c r="W522" s="36"/>
      <c r="X522" s="36"/>
      <c r="Y522" s="36"/>
      <c r="Z522" s="36"/>
      <c r="AA522" s="36"/>
      <c r="AB522" s="36"/>
      <c r="AC522" s="36"/>
      <c r="AD522" s="36"/>
      <c r="AE522" s="36"/>
      <c r="AT522" s="19" t="s">
        <v>138</v>
      </c>
      <c r="AU522" s="19" t="s">
        <v>84</v>
      </c>
    </row>
    <row r="523" spans="1:65" s="14" customFormat="1" ht="11.25" x14ac:dyDescent="0.2">
      <c r="B523" s="204"/>
      <c r="C523" s="205"/>
      <c r="D523" s="195" t="s">
        <v>140</v>
      </c>
      <c r="E523" s="206" t="s">
        <v>19</v>
      </c>
      <c r="F523" s="207" t="s">
        <v>734</v>
      </c>
      <c r="G523" s="205"/>
      <c r="H523" s="208">
        <v>2.25</v>
      </c>
      <c r="I523" s="209"/>
      <c r="J523" s="205"/>
      <c r="K523" s="205"/>
      <c r="L523" s="210"/>
      <c r="M523" s="211"/>
      <c r="N523" s="212"/>
      <c r="O523" s="212"/>
      <c r="P523" s="212"/>
      <c r="Q523" s="212"/>
      <c r="R523" s="212"/>
      <c r="S523" s="212"/>
      <c r="T523" s="213"/>
      <c r="AT523" s="214" t="s">
        <v>140</v>
      </c>
      <c r="AU523" s="214" t="s">
        <v>84</v>
      </c>
      <c r="AV523" s="14" t="s">
        <v>84</v>
      </c>
      <c r="AW523" s="14" t="s">
        <v>35</v>
      </c>
      <c r="AX523" s="14" t="s">
        <v>74</v>
      </c>
      <c r="AY523" s="214" t="s">
        <v>130</v>
      </c>
    </row>
    <row r="524" spans="1:65" s="15" customFormat="1" ht="11.25" x14ac:dyDescent="0.2">
      <c r="B524" s="215"/>
      <c r="C524" s="216"/>
      <c r="D524" s="195" t="s">
        <v>140</v>
      </c>
      <c r="E524" s="217" t="s">
        <v>19</v>
      </c>
      <c r="F524" s="218" t="s">
        <v>143</v>
      </c>
      <c r="G524" s="216"/>
      <c r="H524" s="219">
        <v>2.25</v>
      </c>
      <c r="I524" s="220"/>
      <c r="J524" s="216"/>
      <c r="K524" s="216"/>
      <c r="L524" s="221"/>
      <c r="M524" s="222"/>
      <c r="N524" s="223"/>
      <c r="O524" s="223"/>
      <c r="P524" s="223"/>
      <c r="Q524" s="223"/>
      <c r="R524" s="223"/>
      <c r="S524" s="223"/>
      <c r="T524" s="224"/>
      <c r="AT524" s="225" t="s">
        <v>140</v>
      </c>
      <c r="AU524" s="225" t="s">
        <v>84</v>
      </c>
      <c r="AV524" s="15" t="s">
        <v>137</v>
      </c>
      <c r="AW524" s="15" t="s">
        <v>35</v>
      </c>
      <c r="AX524" s="15" t="s">
        <v>82</v>
      </c>
      <c r="AY524" s="225" t="s">
        <v>130</v>
      </c>
    </row>
    <row r="525" spans="1:65" s="2" customFormat="1" ht="16.5" customHeight="1" x14ac:dyDescent="0.2">
      <c r="A525" s="36"/>
      <c r="B525" s="37"/>
      <c r="C525" s="175" t="s">
        <v>735</v>
      </c>
      <c r="D525" s="175" t="s">
        <v>132</v>
      </c>
      <c r="E525" s="176" t="s">
        <v>736</v>
      </c>
      <c r="F525" s="177" t="s">
        <v>737</v>
      </c>
      <c r="G525" s="178" t="s">
        <v>175</v>
      </c>
      <c r="H525" s="179">
        <v>17.5</v>
      </c>
      <c r="I525" s="180"/>
      <c r="J525" s="181">
        <f>ROUND(I525*H525,2)</f>
        <v>0</v>
      </c>
      <c r="K525" s="177" t="s">
        <v>136</v>
      </c>
      <c r="L525" s="41"/>
      <c r="M525" s="182" t="s">
        <v>19</v>
      </c>
      <c r="N525" s="183" t="s">
        <v>45</v>
      </c>
      <c r="O525" s="66"/>
      <c r="P525" s="184">
        <f>O525*H525</f>
        <v>0</v>
      </c>
      <c r="Q525" s="184">
        <v>8.0000000000000007E-5</v>
      </c>
      <c r="R525" s="184">
        <f>Q525*H525</f>
        <v>1.4000000000000002E-3</v>
      </c>
      <c r="S525" s="184">
        <v>1.7999999999999999E-2</v>
      </c>
      <c r="T525" s="185">
        <f>S525*H525</f>
        <v>0.315</v>
      </c>
      <c r="U525" s="36"/>
      <c r="V525" s="36"/>
      <c r="W525" s="36"/>
      <c r="X525" s="36"/>
      <c r="Y525" s="36"/>
      <c r="Z525" s="36"/>
      <c r="AA525" s="36"/>
      <c r="AB525" s="36"/>
      <c r="AC525" s="36"/>
      <c r="AD525" s="36"/>
      <c r="AE525" s="36"/>
      <c r="AR525" s="186" t="s">
        <v>137</v>
      </c>
      <c r="AT525" s="186" t="s">
        <v>132</v>
      </c>
      <c r="AU525" s="186" t="s">
        <v>84</v>
      </c>
      <c r="AY525" s="19" t="s">
        <v>130</v>
      </c>
      <c r="BE525" s="187">
        <f>IF(N525="základní",J525,0)</f>
        <v>0</v>
      </c>
      <c r="BF525" s="187">
        <f>IF(N525="snížená",J525,0)</f>
        <v>0</v>
      </c>
      <c r="BG525" s="187">
        <f>IF(N525="zákl. přenesená",J525,0)</f>
        <v>0</v>
      </c>
      <c r="BH525" s="187">
        <f>IF(N525="sníž. přenesená",J525,0)</f>
        <v>0</v>
      </c>
      <c r="BI525" s="187">
        <f>IF(N525="nulová",J525,0)</f>
        <v>0</v>
      </c>
      <c r="BJ525" s="19" t="s">
        <v>82</v>
      </c>
      <c r="BK525" s="187">
        <f>ROUND(I525*H525,2)</f>
        <v>0</v>
      </c>
      <c r="BL525" s="19" t="s">
        <v>137</v>
      </c>
      <c r="BM525" s="186" t="s">
        <v>738</v>
      </c>
    </row>
    <row r="526" spans="1:65" s="2" customFormat="1" ht="11.25" x14ac:dyDescent="0.2">
      <c r="A526" s="36"/>
      <c r="B526" s="37"/>
      <c r="C526" s="38"/>
      <c r="D526" s="188" t="s">
        <v>138</v>
      </c>
      <c r="E526" s="38"/>
      <c r="F526" s="189" t="s">
        <v>739</v>
      </c>
      <c r="G526" s="38"/>
      <c r="H526" s="38"/>
      <c r="I526" s="190"/>
      <c r="J526" s="38"/>
      <c r="K526" s="38"/>
      <c r="L526" s="41"/>
      <c r="M526" s="191"/>
      <c r="N526" s="192"/>
      <c r="O526" s="66"/>
      <c r="P526" s="66"/>
      <c r="Q526" s="66"/>
      <c r="R526" s="66"/>
      <c r="S526" s="66"/>
      <c r="T526" s="67"/>
      <c r="U526" s="36"/>
      <c r="V526" s="36"/>
      <c r="W526" s="36"/>
      <c r="X526" s="36"/>
      <c r="Y526" s="36"/>
      <c r="Z526" s="36"/>
      <c r="AA526" s="36"/>
      <c r="AB526" s="36"/>
      <c r="AC526" s="36"/>
      <c r="AD526" s="36"/>
      <c r="AE526" s="36"/>
      <c r="AT526" s="19" t="s">
        <v>138</v>
      </c>
      <c r="AU526" s="19" t="s">
        <v>84</v>
      </c>
    </row>
    <row r="527" spans="1:65" s="14" customFormat="1" ht="11.25" x14ac:dyDescent="0.2">
      <c r="B527" s="204"/>
      <c r="C527" s="205"/>
      <c r="D527" s="195" t="s">
        <v>140</v>
      </c>
      <c r="E527" s="206" t="s">
        <v>19</v>
      </c>
      <c r="F527" s="207" t="s">
        <v>740</v>
      </c>
      <c r="G527" s="205"/>
      <c r="H527" s="208">
        <v>17.5</v>
      </c>
      <c r="I527" s="209"/>
      <c r="J527" s="205"/>
      <c r="K527" s="205"/>
      <c r="L527" s="210"/>
      <c r="M527" s="211"/>
      <c r="N527" s="212"/>
      <c r="O527" s="212"/>
      <c r="P527" s="212"/>
      <c r="Q527" s="212"/>
      <c r="R527" s="212"/>
      <c r="S527" s="212"/>
      <c r="T527" s="213"/>
      <c r="AT527" s="214" t="s">
        <v>140</v>
      </c>
      <c r="AU527" s="214" t="s">
        <v>84</v>
      </c>
      <c r="AV527" s="14" t="s">
        <v>84</v>
      </c>
      <c r="AW527" s="14" t="s">
        <v>35</v>
      </c>
      <c r="AX527" s="14" t="s">
        <v>74</v>
      </c>
      <c r="AY527" s="214" t="s">
        <v>130</v>
      </c>
    </row>
    <row r="528" spans="1:65" s="15" customFormat="1" ht="11.25" x14ac:dyDescent="0.2">
      <c r="B528" s="215"/>
      <c r="C528" s="216"/>
      <c r="D528" s="195" t="s">
        <v>140</v>
      </c>
      <c r="E528" s="217" t="s">
        <v>19</v>
      </c>
      <c r="F528" s="218" t="s">
        <v>143</v>
      </c>
      <c r="G528" s="216"/>
      <c r="H528" s="219">
        <v>17.5</v>
      </c>
      <c r="I528" s="220"/>
      <c r="J528" s="216"/>
      <c r="K528" s="216"/>
      <c r="L528" s="221"/>
      <c r="M528" s="222"/>
      <c r="N528" s="223"/>
      <c r="O528" s="223"/>
      <c r="P528" s="223"/>
      <c r="Q528" s="223"/>
      <c r="R528" s="223"/>
      <c r="S528" s="223"/>
      <c r="T528" s="224"/>
      <c r="AT528" s="225" t="s">
        <v>140</v>
      </c>
      <c r="AU528" s="225" t="s">
        <v>84</v>
      </c>
      <c r="AV528" s="15" t="s">
        <v>137</v>
      </c>
      <c r="AW528" s="15" t="s">
        <v>35</v>
      </c>
      <c r="AX528" s="15" t="s">
        <v>82</v>
      </c>
      <c r="AY528" s="225" t="s">
        <v>130</v>
      </c>
    </row>
    <row r="529" spans="1:65" s="2" customFormat="1" ht="24.2" customHeight="1" x14ac:dyDescent="0.2">
      <c r="A529" s="36"/>
      <c r="B529" s="37"/>
      <c r="C529" s="175" t="s">
        <v>741</v>
      </c>
      <c r="D529" s="175" t="s">
        <v>132</v>
      </c>
      <c r="E529" s="176" t="s">
        <v>742</v>
      </c>
      <c r="F529" s="177" t="s">
        <v>743</v>
      </c>
      <c r="G529" s="178" t="s">
        <v>135</v>
      </c>
      <c r="H529" s="179">
        <v>113.854</v>
      </c>
      <c r="I529" s="180"/>
      <c r="J529" s="181">
        <f>ROUND(I529*H529,2)</f>
        <v>0</v>
      </c>
      <c r="K529" s="177" t="s">
        <v>136</v>
      </c>
      <c r="L529" s="41"/>
      <c r="M529" s="182" t="s">
        <v>19</v>
      </c>
      <c r="N529" s="183" t="s">
        <v>45</v>
      </c>
      <c r="O529" s="66"/>
      <c r="P529" s="184">
        <f>O529*H529</f>
        <v>0</v>
      </c>
      <c r="Q529" s="184">
        <v>0</v>
      </c>
      <c r="R529" s="184">
        <f>Q529*H529</f>
        <v>0</v>
      </c>
      <c r="S529" s="184">
        <v>0</v>
      </c>
      <c r="T529" s="185">
        <f>S529*H529</f>
        <v>0</v>
      </c>
      <c r="U529" s="36"/>
      <c r="V529" s="36"/>
      <c r="W529" s="36"/>
      <c r="X529" s="36"/>
      <c r="Y529" s="36"/>
      <c r="Z529" s="36"/>
      <c r="AA529" s="36"/>
      <c r="AB529" s="36"/>
      <c r="AC529" s="36"/>
      <c r="AD529" s="36"/>
      <c r="AE529" s="36"/>
      <c r="AR529" s="186" t="s">
        <v>137</v>
      </c>
      <c r="AT529" s="186" t="s">
        <v>132</v>
      </c>
      <c r="AU529" s="186" t="s">
        <v>84</v>
      </c>
      <c r="AY529" s="19" t="s">
        <v>130</v>
      </c>
      <c r="BE529" s="187">
        <f>IF(N529="základní",J529,0)</f>
        <v>0</v>
      </c>
      <c r="BF529" s="187">
        <f>IF(N529="snížená",J529,0)</f>
        <v>0</v>
      </c>
      <c r="BG529" s="187">
        <f>IF(N529="zákl. přenesená",J529,0)</f>
        <v>0</v>
      </c>
      <c r="BH529" s="187">
        <f>IF(N529="sníž. přenesená",J529,0)</f>
        <v>0</v>
      </c>
      <c r="BI529" s="187">
        <f>IF(N529="nulová",J529,0)</f>
        <v>0</v>
      </c>
      <c r="BJ529" s="19" t="s">
        <v>82</v>
      </c>
      <c r="BK529" s="187">
        <f>ROUND(I529*H529,2)</f>
        <v>0</v>
      </c>
      <c r="BL529" s="19" t="s">
        <v>137</v>
      </c>
      <c r="BM529" s="186" t="s">
        <v>744</v>
      </c>
    </row>
    <row r="530" spans="1:65" s="2" customFormat="1" ht="11.25" x14ac:dyDescent="0.2">
      <c r="A530" s="36"/>
      <c r="B530" s="37"/>
      <c r="C530" s="38"/>
      <c r="D530" s="188" t="s">
        <v>138</v>
      </c>
      <c r="E530" s="38"/>
      <c r="F530" s="189" t="s">
        <v>745</v>
      </c>
      <c r="G530" s="38"/>
      <c r="H530" s="38"/>
      <c r="I530" s="190"/>
      <c r="J530" s="38"/>
      <c r="K530" s="38"/>
      <c r="L530" s="41"/>
      <c r="M530" s="191"/>
      <c r="N530" s="192"/>
      <c r="O530" s="66"/>
      <c r="P530" s="66"/>
      <c r="Q530" s="66"/>
      <c r="R530" s="66"/>
      <c r="S530" s="66"/>
      <c r="T530" s="67"/>
      <c r="U530" s="36"/>
      <c r="V530" s="36"/>
      <c r="W530" s="36"/>
      <c r="X530" s="36"/>
      <c r="Y530" s="36"/>
      <c r="Z530" s="36"/>
      <c r="AA530" s="36"/>
      <c r="AB530" s="36"/>
      <c r="AC530" s="36"/>
      <c r="AD530" s="36"/>
      <c r="AE530" s="36"/>
      <c r="AT530" s="19" t="s">
        <v>138</v>
      </c>
      <c r="AU530" s="19" t="s">
        <v>84</v>
      </c>
    </row>
    <row r="531" spans="1:65" s="14" customFormat="1" ht="11.25" x14ac:dyDescent="0.2">
      <c r="B531" s="204"/>
      <c r="C531" s="205"/>
      <c r="D531" s="195" t="s">
        <v>140</v>
      </c>
      <c r="E531" s="206" t="s">
        <v>19</v>
      </c>
      <c r="F531" s="207" t="s">
        <v>746</v>
      </c>
      <c r="G531" s="205"/>
      <c r="H531" s="208">
        <v>55.213999999999999</v>
      </c>
      <c r="I531" s="209"/>
      <c r="J531" s="205"/>
      <c r="K531" s="205"/>
      <c r="L531" s="210"/>
      <c r="M531" s="211"/>
      <c r="N531" s="212"/>
      <c r="O531" s="212"/>
      <c r="P531" s="212"/>
      <c r="Q531" s="212"/>
      <c r="R531" s="212"/>
      <c r="S531" s="212"/>
      <c r="T531" s="213"/>
      <c r="AT531" s="214" t="s">
        <v>140</v>
      </c>
      <c r="AU531" s="214" t="s">
        <v>84</v>
      </c>
      <c r="AV531" s="14" t="s">
        <v>84</v>
      </c>
      <c r="AW531" s="14" t="s">
        <v>35</v>
      </c>
      <c r="AX531" s="14" t="s">
        <v>74</v>
      </c>
      <c r="AY531" s="214" t="s">
        <v>130</v>
      </c>
    </row>
    <row r="532" spans="1:65" s="14" customFormat="1" ht="11.25" x14ac:dyDescent="0.2">
      <c r="B532" s="204"/>
      <c r="C532" s="205"/>
      <c r="D532" s="195" t="s">
        <v>140</v>
      </c>
      <c r="E532" s="206" t="s">
        <v>19</v>
      </c>
      <c r="F532" s="207" t="s">
        <v>747</v>
      </c>
      <c r="G532" s="205"/>
      <c r="H532" s="208">
        <v>40</v>
      </c>
      <c r="I532" s="209"/>
      <c r="J532" s="205"/>
      <c r="K532" s="205"/>
      <c r="L532" s="210"/>
      <c r="M532" s="211"/>
      <c r="N532" s="212"/>
      <c r="O532" s="212"/>
      <c r="P532" s="212"/>
      <c r="Q532" s="212"/>
      <c r="R532" s="212"/>
      <c r="S532" s="212"/>
      <c r="T532" s="213"/>
      <c r="AT532" s="214" t="s">
        <v>140</v>
      </c>
      <c r="AU532" s="214" t="s">
        <v>84</v>
      </c>
      <c r="AV532" s="14" t="s">
        <v>84</v>
      </c>
      <c r="AW532" s="14" t="s">
        <v>35</v>
      </c>
      <c r="AX532" s="14" t="s">
        <v>74</v>
      </c>
      <c r="AY532" s="214" t="s">
        <v>130</v>
      </c>
    </row>
    <row r="533" spans="1:65" s="14" customFormat="1" ht="11.25" x14ac:dyDescent="0.2">
      <c r="B533" s="204"/>
      <c r="C533" s="205"/>
      <c r="D533" s="195" t="s">
        <v>140</v>
      </c>
      <c r="E533" s="206" t="s">
        <v>19</v>
      </c>
      <c r="F533" s="207" t="s">
        <v>748</v>
      </c>
      <c r="G533" s="205"/>
      <c r="H533" s="208">
        <v>18.64</v>
      </c>
      <c r="I533" s="209"/>
      <c r="J533" s="205"/>
      <c r="K533" s="205"/>
      <c r="L533" s="210"/>
      <c r="M533" s="211"/>
      <c r="N533" s="212"/>
      <c r="O533" s="212"/>
      <c r="P533" s="212"/>
      <c r="Q533" s="212"/>
      <c r="R533" s="212"/>
      <c r="S533" s="212"/>
      <c r="T533" s="213"/>
      <c r="AT533" s="214" t="s">
        <v>140</v>
      </c>
      <c r="AU533" s="214" t="s">
        <v>84</v>
      </c>
      <c r="AV533" s="14" t="s">
        <v>84</v>
      </c>
      <c r="AW533" s="14" t="s">
        <v>35</v>
      </c>
      <c r="AX533" s="14" t="s">
        <v>74</v>
      </c>
      <c r="AY533" s="214" t="s">
        <v>130</v>
      </c>
    </row>
    <row r="534" spans="1:65" s="15" customFormat="1" ht="11.25" x14ac:dyDescent="0.2">
      <c r="B534" s="215"/>
      <c r="C534" s="216"/>
      <c r="D534" s="195" t="s">
        <v>140</v>
      </c>
      <c r="E534" s="217" t="s">
        <v>19</v>
      </c>
      <c r="F534" s="218" t="s">
        <v>143</v>
      </c>
      <c r="G534" s="216"/>
      <c r="H534" s="219">
        <v>113.854</v>
      </c>
      <c r="I534" s="220"/>
      <c r="J534" s="216"/>
      <c r="K534" s="216"/>
      <c r="L534" s="221"/>
      <c r="M534" s="222"/>
      <c r="N534" s="223"/>
      <c r="O534" s="223"/>
      <c r="P534" s="223"/>
      <c r="Q534" s="223"/>
      <c r="R534" s="223"/>
      <c r="S534" s="223"/>
      <c r="T534" s="224"/>
      <c r="AT534" s="225" t="s">
        <v>140</v>
      </c>
      <c r="AU534" s="225" t="s">
        <v>84</v>
      </c>
      <c r="AV534" s="15" t="s">
        <v>137</v>
      </c>
      <c r="AW534" s="15" t="s">
        <v>35</v>
      </c>
      <c r="AX534" s="15" t="s">
        <v>82</v>
      </c>
      <c r="AY534" s="225" t="s">
        <v>130</v>
      </c>
    </row>
    <row r="535" spans="1:65" s="2" customFormat="1" ht="16.5" customHeight="1" x14ac:dyDescent="0.2">
      <c r="A535" s="36"/>
      <c r="B535" s="37"/>
      <c r="C535" s="175" t="s">
        <v>749</v>
      </c>
      <c r="D535" s="175" t="s">
        <v>132</v>
      </c>
      <c r="E535" s="176" t="s">
        <v>750</v>
      </c>
      <c r="F535" s="177" t="s">
        <v>751</v>
      </c>
      <c r="G535" s="178" t="s">
        <v>457</v>
      </c>
      <c r="H535" s="179">
        <v>4</v>
      </c>
      <c r="I535" s="180"/>
      <c r="J535" s="181">
        <f>ROUND(I535*H535,2)</f>
        <v>0</v>
      </c>
      <c r="K535" s="177" t="s">
        <v>136</v>
      </c>
      <c r="L535" s="41"/>
      <c r="M535" s="182" t="s">
        <v>19</v>
      </c>
      <c r="N535" s="183" t="s">
        <v>45</v>
      </c>
      <c r="O535" s="66"/>
      <c r="P535" s="184">
        <f>O535*H535</f>
        <v>0</v>
      </c>
      <c r="Q535" s="184">
        <v>2.7699999999999999E-3</v>
      </c>
      <c r="R535" s="184">
        <f>Q535*H535</f>
        <v>1.108E-2</v>
      </c>
      <c r="S535" s="184">
        <v>0</v>
      </c>
      <c r="T535" s="185">
        <f>S535*H535</f>
        <v>0</v>
      </c>
      <c r="U535" s="36"/>
      <c r="V535" s="36"/>
      <c r="W535" s="36"/>
      <c r="X535" s="36"/>
      <c r="Y535" s="36"/>
      <c r="Z535" s="36"/>
      <c r="AA535" s="36"/>
      <c r="AB535" s="36"/>
      <c r="AC535" s="36"/>
      <c r="AD535" s="36"/>
      <c r="AE535" s="36"/>
      <c r="AR535" s="186" t="s">
        <v>137</v>
      </c>
      <c r="AT535" s="186" t="s">
        <v>132</v>
      </c>
      <c r="AU535" s="186" t="s">
        <v>84</v>
      </c>
      <c r="AY535" s="19" t="s">
        <v>130</v>
      </c>
      <c r="BE535" s="187">
        <f>IF(N535="základní",J535,0)</f>
        <v>0</v>
      </c>
      <c r="BF535" s="187">
        <f>IF(N535="snížená",J535,0)</f>
        <v>0</v>
      </c>
      <c r="BG535" s="187">
        <f>IF(N535="zákl. přenesená",J535,0)</f>
        <v>0</v>
      </c>
      <c r="BH535" s="187">
        <f>IF(N535="sníž. přenesená",J535,0)</f>
        <v>0</v>
      </c>
      <c r="BI535" s="187">
        <f>IF(N535="nulová",J535,0)</f>
        <v>0</v>
      </c>
      <c r="BJ535" s="19" t="s">
        <v>82</v>
      </c>
      <c r="BK535" s="187">
        <f>ROUND(I535*H535,2)</f>
        <v>0</v>
      </c>
      <c r="BL535" s="19" t="s">
        <v>137</v>
      </c>
      <c r="BM535" s="186" t="s">
        <v>752</v>
      </c>
    </row>
    <row r="536" spans="1:65" s="2" customFormat="1" ht="11.25" x14ac:dyDescent="0.2">
      <c r="A536" s="36"/>
      <c r="B536" s="37"/>
      <c r="C536" s="38"/>
      <c r="D536" s="188" t="s">
        <v>138</v>
      </c>
      <c r="E536" s="38"/>
      <c r="F536" s="189" t="s">
        <v>753</v>
      </c>
      <c r="G536" s="38"/>
      <c r="H536" s="38"/>
      <c r="I536" s="190"/>
      <c r="J536" s="38"/>
      <c r="K536" s="38"/>
      <c r="L536" s="41"/>
      <c r="M536" s="191"/>
      <c r="N536" s="192"/>
      <c r="O536" s="66"/>
      <c r="P536" s="66"/>
      <c r="Q536" s="66"/>
      <c r="R536" s="66"/>
      <c r="S536" s="66"/>
      <c r="T536" s="67"/>
      <c r="U536" s="36"/>
      <c r="V536" s="36"/>
      <c r="W536" s="36"/>
      <c r="X536" s="36"/>
      <c r="Y536" s="36"/>
      <c r="Z536" s="36"/>
      <c r="AA536" s="36"/>
      <c r="AB536" s="36"/>
      <c r="AC536" s="36"/>
      <c r="AD536" s="36"/>
      <c r="AE536" s="36"/>
      <c r="AT536" s="19" t="s">
        <v>138</v>
      </c>
      <c r="AU536" s="19" t="s">
        <v>84</v>
      </c>
    </row>
    <row r="537" spans="1:65" s="14" customFormat="1" ht="11.25" x14ac:dyDescent="0.2">
      <c r="B537" s="204"/>
      <c r="C537" s="205"/>
      <c r="D537" s="195" t="s">
        <v>140</v>
      </c>
      <c r="E537" s="206" t="s">
        <v>19</v>
      </c>
      <c r="F537" s="207" t="s">
        <v>754</v>
      </c>
      <c r="G537" s="205"/>
      <c r="H537" s="208">
        <v>4</v>
      </c>
      <c r="I537" s="209"/>
      <c r="J537" s="205"/>
      <c r="K537" s="205"/>
      <c r="L537" s="210"/>
      <c r="M537" s="211"/>
      <c r="N537" s="212"/>
      <c r="O537" s="212"/>
      <c r="P537" s="212"/>
      <c r="Q537" s="212"/>
      <c r="R537" s="212"/>
      <c r="S537" s="212"/>
      <c r="T537" s="213"/>
      <c r="AT537" s="214" t="s">
        <v>140</v>
      </c>
      <c r="AU537" s="214" t="s">
        <v>84</v>
      </c>
      <c r="AV537" s="14" t="s">
        <v>84</v>
      </c>
      <c r="AW537" s="14" t="s">
        <v>35</v>
      </c>
      <c r="AX537" s="14" t="s">
        <v>74</v>
      </c>
      <c r="AY537" s="214" t="s">
        <v>130</v>
      </c>
    </row>
    <row r="538" spans="1:65" s="15" customFormat="1" ht="11.25" x14ac:dyDescent="0.2">
      <c r="B538" s="215"/>
      <c r="C538" s="216"/>
      <c r="D538" s="195" t="s">
        <v>140</v>
      </c>
      <c r="E538" s="217" t="s">
        <v>19</v>
      </c>
      <c r="F538" s="218" t="s">
        <v>143</v>
      </c>
      <c r="G538" s="216"/>
      <c r="H538" s="219">
        <v>4</v>
      </c>
      <c r="I538" s="220"/>
      <c r="J538" s="216"/>
      <c r="K538" s="216"/>
      <c r="L538" s="221"/>
      <c r="M538" s="222"/>
      <c r="N538" s="223"/>
      <c r="O538" s="223"/>
      <c r="P538" s="223"/>
      <c r="Q538" s="223"/>
      <c r="R538" s="223"/>
      <c r="S538" s="223"/>
      <c r="T538" s="224"/>
      <c r="AT538" s="225" t="s">
        <v>140</v>
      </c>
      <c r="AU538" s="225" t="s">
        <v>84</v>
      </c>
      <c r="AV538" s="15" t="s">
        <v>137</v>
      </c>
      <c r="AW538" s="15" t="s">
        <v>35</v>
      </c>
      <c r="AX538" s="15" t="s">
        <v>82</v>
      </c>
      <c r="AY538" s="225" t="s">
        <v>130</v>
      </c>
    </row>
    <row r="539" spans="1:65" s="2" customFormat="1" ht="16.5" customHeight="1" x14ac:dyDescent="0.2">
      <c r="A539" s="36"/>
      <c r="B539" s="37"/>
      <c r="C539" s="175" t="s">
        <v>755</v>
      </c>
      <c r="D539" s="175" t="s">
        <v>132</v>
      </c>
      <c r="E539" s="176" t="s">
        <v>756</v>
      </c>
      <c r="F539" s="177" t="s">
        <v>757</v>
      </c>
      <c r="G539" s="178" t="s">
        <v>457</v>
      </c>
      <c r="H539" s="179">
        <v>4</v>
      </c>
      <c r="I539" s="180"/>
      <c r="J539" s="181">
        <f>ROUND(I539*H539,2)</f>
        <v>0</v>
      </c>
      <c r="K539" s="177" t="s">
        <v>136</v>
      </c>
      <c r="L539" s="41"/>
      <c r="M539" s="182" t="s">
        <v>19</v>
      </c>
      <c r="N539" s="183" t="s">
        <v>45</v>
      </c>
      <c r="O539" s="66"/>
      <c r="P539" s="184">
        <f>O539*H539</f>
        <v>0</v>
      </c>
      <c r="Q539" s="184">
        <v>4.62E-3</v>
      </c>
      <c r="R539" s="184">
        <f>Q539*H539</f>
        <v>1.848E-2</v>
      </c>
      <c r="S539" s="184">
        <v>0</v>
      </c>
      <c r="T539" s="185">
        <f>S539*H539</f>
        <v>0</v>
      </c>
      <c r="U539" s="36"/>
      <c r="V539" s="36"/>
      <c r="W539" s="36"/>
      <c r="X539" s="36"/>
      <c r="Y539" s="36"/>
      <c r="Z539" s="36"/>
      <c r="AA539" s="36"/>
      <c r="AB539" s="36"/>
      <c r="AC539" s="36"/>
      <c r="AD539" s="36"/>
      <c r="AE539" s="36"/>
      <c r="AR539" s="186" t="s">
        <v>137</v>
      </c>
      <c r="AT539" s="186" t="s">
        <v>132</v>
      </c>
      <c r="AU539" s="186" t="s">
        <v>84</v>
      </c>
      <c r="AY539" s="19" t="s">
        <v>130</v>
      </c>
      <c r="BE539" s="187">
        <f>IF(N539="základní",J539,0)</f>
        <v>0</v>
      </c>
      <c r="BF539" s="187">
        <f>IF(N539="snížená",J539,0)</f>
        <v>0</v>
      </c>
      <c r="BG539" s="187">
        <f>IF(N539="zákl. přenesená",J539,0)</f>
        <v>0</v>
      </c>
      <c r="BH539" s="187">
        <f>IF(N539="sníž. přenesená",J539,0)</f>
        <v>0</v>
      </c>
      <c r="BI539" s="187">
        <f>IF(N539="nulová",J539,0)</f>
        <v>0</v>
      </c>
      <c r="BJ539" s="19" t="s">
        <v>82</v>
      </c>
      <c r="BK539" s="187">
        <f>ROUND(I539*H539,2)</f>
        <v>0</v>
      </c>
      <c r="BL539" s="19" t="s">
        <v>137</v>
      </c>
      <c r="BM539" s="186" t="s">
        <v>758</v>
      </c>
    </row>
    <row r="540" spans="1:65" s="2" customFormat="1" ht="11.25" x14ac:dyDescent="0.2">
      <c r="A540" s="36"/>
      <c r="B540" s="37"/>
      <c r="C540" s="38"/>
      <c r="D540" s="188" t="s">
        <v>138</v>
      </c>
      <c r="E540" s="38"/>
      <c r="F540" s="189" t="s">
        <v>759</v>
      </c>
      <c r="G540" s="38"/>
      <c r="H540" s="38"/>
      <c r="I540" s="190"/>
      <c r="J540" s="38"/>
      <c r="K540" s="38"/>
      <c r="L540" s="41"/>
      <c r="M540" s="191"/>
      <c r="N540" s="192"/>
      <c r="O540" s="66"/>
      <c r="P540" s="66"/>
      <c r="Q540" s="66"/>
      <c r="R540" s="66"/>
      <c r="S540" s="66"/>
      <c r="T540" s="67"/>
      <c r="U540" s="36"/>
      <c r="V540" s="36"/>
      <c r="W540" s="36"/>
      <c r="X540" s="36"/>
      <c r="Y540" s="36"/>
      <c r="Z540" s="36"/>
      <c r="AA540" s="36"/>
      <c r="AB540" s="36"/>
      <c r="AC540" s="36"/>
      <c r="AD540" s="36"/>
      <c r="AE540" s="36"/>
      <c r="AT540" s="19" t="s">
        <v>138</v>
      </c>
      <c r="AU540" s="19" t="s">
        <v>84</v>
      </c>
    </row>
    <row r="541" spans="1:65" s="14" customFormat="1" ht="11.25" x14ac:dyDescent="0.2">
      <c r="B541" s="204"/>
      <c r="C541" s="205"/>
      <c r="D541" s="195" t="s">
        <v>140</v>
      </c>
      <c r="E541" s="206" t="s">
        <v>19</v>
      </c>
      <c r="F541" s="207" t="s">
        <v>760</v>
      </c>
      <c r="G541" s="205"/>
      <c r="H541" s="208">
        <v>4</v>
      </c>
      <c r="I541" s="209"/>
      <c r="J541" s="205"/>
      <c r="K541" s="205"/>
      <c r="L541" s="210"/>
      <c r="M541" s="211"/>
      <c r="N541" s="212"/>
      <c r="O541" s="212"/>
      <c r="P541" s="212"/>
      <c r="Q541" s="212"/>
      <c r="R541" s="212"/>
      <c r="S541" s="212"/>
      <c r="T541" s="213"/>
      <c r="AT541" s="214" t="s">
        <v>140</v>
      </c>
      <c r="AU541" s="214" t="s">
        <v>84</v>
      </c>
      <c r="AV541" s="14" t="s">
        <v>84</v>
      </c>
      <c r="AW541" s="14" t="s">
        <v>35</v>
      </c>
      <c r="AX541" s="14" t="s">
        <v>74</v>
      </c>
      <c r="AY541" s="214" t="s">
        <v>130</v>
      </c>
    </row>
    <row r="542" spans="1:65" s="15" customFormat="1" ht="11.25" x14ac:dyDescent="0.2">
      <c r="B542" s="215"/>
      <c r="C542" s="216"/>
      <c r="D542" s="195" t="s">
        <v>140</v>
      </c>
      <c r="E542" s="217" t="s">
        <v>19</v>
      </c>
      <c r="F542" s="218" t="s">
        <v>143</v>
      </c>
      <c r="G542" s="216"/>
      <c r="H542" s="219">
        <v>4</v>
      </c>
      <c r="I542" s="220"/>
      <c r="J542" s="216"/>
      <c r="K542" s="216"/>
      <c r="L542" s="221"/>
      <c r="M542" s="222"/>
      <c r="N542" s="223"/>
      <c r="O542" s="223"/>
      <c r="P542" s="223"/>
      <c r="Q542" s="223"/>
      <c r="R542" s="223"/>
      <c r="S542" s="223"/>
      <c r="T542" s="224"/>
      <c r="AT542" s="225" t="s">
        <v>140</v>
      </c>
      <c r="AU542" s="225" t="s">
        <v>84</v>
      </c>
      <c r="AV542" s="15" t="s">
        <v>137</v>
      </c>
      <c r="AW542" s="15" t="s">
        <v>35</v>
      </c>
      <c r="AX542" s="15" t="s">
        <v>82</v>
      </c>
      <c r="AY542" s="225" t="s">
        <v>130</v>
      </c>
    </row>
    <row r="543" spans="1:65" s="2" customFormat="1" ht="16.5" customHeight="1" x14ac:dyDescent="0.2">
      <c r="A543" s="36"/>
      <c r="B543" s="37"/>
      <c r="C543" s="175" t="s">
        <v>761</v>
      </c>
      <c r="D543" s="175" t="s">
        <v>132</v>
      </c>
      <c r="E543" s="176" t="s">
        <v>762</v>
      </c>
      <c r="F543" s="177" t="s">
        <v>763</v>
      </c>
      <c r="G543" s="178" t="s">
        <v>457</v>
      </c>
      <c r="H543" s="179">
        <v>4</v>
      </c>
      <c r="I543" s="180"/>
      <c r="J543" s="181">
        <f>ROUND(I543*H543,2)</f>
        <v>0</v>
      </c>
      <c r="K543" s="177" t="s">
        <v>388</v>
      </c>
      <c r="L543" s="41"/>
      <c r="M543" s="182" t="s">
        <v>19</v>
      </c>
      <c r="N543" s="183" t="s">
        <v>45</v>
      </c>
      <c r="O543" s="66"/>
      <c r="P543" s="184">
        <f>O543*H543</f>
        <v>0</v>
      </c>
      <c r="Q543" s="184">
        <v>0</v>
      </c>
      <c r="R543" s="184">
        <f>Q543*H543</f>
        <v>0</v>
      </c>
      <c r="S543" s="184">
        <v>0</v>
      </c>
      <c r="T543" s="185">
        <f>S543*H543</f>
        <v>0</v>
      </c>
      <c r="U543" s="36"/>
      <c r="V543" s="36"/>
      <c r="W543" s="36"/>
      <c r="X543" s="36"/>
      <c r="Y543" s="36"/>
      <c r="Z543" s="36"/>
      <c r="AA543" s="36"/>
      <c r="AB543" s="36"/>
      <c r="AC543" s="36"/>
      <c r="AD543" s="36"/>
      <c r="AE543" s="36"/>
      <c r="AR543" s="186" t="s">
        <v>137</v>
      </c>
      <c r="AT543" s="186" t="s">
        <v>132</v>
      </c>
      <c r="AU543" s="186" t="s">
        <v>84</v>
      </c>
      <c r="AY543" s="19" t="s">
        <v>130</v>
      </c>
      <c r="BE543" s="187">
        <f>IF(N543="základní",J543,0)</f>
        <v>0</v>
      </c>
      <c r="BF543" s="187">
        <f>IF(N543="snížená",J543,0)</f>
        <v>0</v>
      </c>
      <c r="BG543" s="187">
        <f>IF(N543="zákl. přenesená",J543,0)</f>
        <v>0</v>
      </c>
      <c r="BH543" s="187">
        <f>IF(N543="sníž. přenesená",J543,0)</f>
        <v>0</v>
      </c>
      <c r="BI543" s="187">
        <f>IF(N543="nulová",J543,0)</f>
        <v>0</v>
      </c>
      <c r="BJ543" s="19" t="s">
        <v>82</v>
      </c>
      <c r="BK543" s="187">
        <f>ROUND(I543*H543,2)</f>
        <v>0</v>
      </c>
      <c r="BL543" s="19" t="s">
        <v>137</v>
      </c>
      <c r="BM543" s="186" t="s">
        <v>764</v>
      </c>
    </row>
    <row r="544" spans="1:65" s="2" customFormat="1" ht="29.25" x14ac:dyDescent="0.2">
      <c r="A544" s="36"/>
      <c r="B544" s="37"/>
      <c r="C544" s="38"/>
      <c r="D544" s="195" t="s">
        <v>492</v>
      </c>
      <c r="E544" s="38"/>
      <c r="F544" s="236" t="s">
        <v>765</v>
      </c>
      <c r="G544" s="38"/>
      <c r="H544" s="38"/>
      <c r="I544" s="190"/>
      <c r="J544" s="38"/>
      <c r="K544" s="38"/>
      <c r="L544" s="41"/>
      <c r="M544" s="191"/>
      <c r="N544" s="192"/>
      <c r="O544" s="66"/>
      <c r="P544" s="66"/>
      <c r="Q544" s="66"/>
      <c r="R544" s="66"/>
      <c r="S544" s="66"/>
      <c r="T544" s="67"/>
      <c r="U544" s="36"/>
      <c r="V544" s="36"/>
      <c r="W544" s="36"/>
      <c r="X544" s="36"/>
      <c r="Y544" s="36"/>
      <c r="Z544" s="36"/>
      <c r="AA544" s="36"/>
      <c r="AB544" s="36"/>
      <c r="AC544" s="36"/>
      <c r="AD544" s="36"/>
      <c r="AE544" s="36"/>
      <c r="AT544" s="19" t="s">
        <v>492</v>
      </c>
      <c r="AU544" s="19" t="s">
        <v>84</v>
      </c>
    </row>
    <row r="545" spans="1:65" s="13" customFormat="1" ht="11.25" x14ac:dyDescent="0.2">
      <c r="B545" s="193"/>
      <c r="C545" s="194"/>
      <c r="D545" s="195" t="s">
        <v>140</v>
      </c>
      <c r="E545" s="196" t="s">
        <v>19</v>
      </c>
      <c r="F545" s="197" t="s">
        <v>766</v>
      </c>
      <c r="G545" s="194"/>
      <c r="H545" s="196" t="s">
        <v>19</v>
      </c>
      <c r="I545" s="198"/>
      <c r="J545" s="194"/>
      <c r="K545" s="194"/>
      <c r="L545" s="199"/>
      <c r="M545" s="200"/>
      <c r="N545" s="201"/>
      <c r="O545" s="201"/>
      <c r="P545" s="201"/>
      <c r="Q545" s="201"/>
      <c r="R545" s="201"/>
      <c r="S545" s="201"/>
      <c r="T545" s="202"/>
      <c r="AT545" s="203" t="s">
        <v>140</v>
      </c>
      <c r="AU545" s="203" t="s">
        <v>84</v>
      </c>
      <c r="AV545" s="13" t="s">
        <v>82</v>
      </c>
      <c r="AW545" s="13" t="s">
        <v>35</v>
      </c>
      <c r="AX545" s="13" t="s">
        <v>74</v>
      </c>
      <c r="AY545" s="203" t="s">
        <v>130</v>
      </c>
    </row>
    <row r="546" spans="1:65" s="14" customFormat="1" ht="11.25" x14ac:dyDescent="0.2">
      <c r="B546" s="204"/>
      <c r="C546" s="205"/>
      <c r="D546" s="195" t="s">
        <v>140</v>
      </c>
      <c r="E546" s="206" t="s">
        <v>19</v>
      </c>
      <c r="F546" s="207" t="s">
        <v>767</v>
      </c>
      <c r="G546" s="205"/>
      <c r="H546" s="208">
        <v>4</v>
      </c>
      <c r="I546" s="209"/>
      <c r="J546" s="205"/>
      <c r="K546" s="205"/>
      <c r="L546" s="210"/>
      <c r="M546" s="211"/>
      <c r="N546" s="212"/>
      <c r="O546" s="212"/>
      <c r="P546" s="212"/>
      <c r="Q546" s="212"/>
      <c r="R546" s="212"/>
      <c r="S546" s="212"/>
      <c r="T546" s="213"/>
      <c r="AT546" s="214" t="s">
        <v>140</v>
      </c>
      <c r="AU546" s="214" t="s">
        <v>84</v>
      </c>
      <c r="AV546" s="14" t="s">
        <v>84</v>
      </c>
      <c r="AW546" s="14" t="s">
        <v>35</v>
      </c>
      <c r="AX546" s="14" t="s">
        <v>74</v>
      </c>
      <c r="AY546" s="214" t="s">
        <v>130</v>
      </c>
    </row>
    <row r="547" spans="1:65" s="15" customFormat="1" ht="11.25" x14ac:dyDescent="0.2">
      <c r="B547" s="215"/>
      <c r="C547" s="216"/>
      <c r="D547" s="195" t="s">
        <v>140</v>
      </c>
      <c r="E547" s="217" t="s">
        <v>19</v>
      </c>
      <c r="F547" s="218" t="s">
        <v>143</v>
      </c>
      <c r="G547" s="216"/>
      <c r="H547" s="219">
        <v>4</v>
      </c>
      <c r="I547" s="220"/>
      <c r="J547" s="216"/>
      <c r="K547" s="216"/>
      <c r="L547" s="221"/>
      <c r="M547" s="222"/>
      <c r="N547" s="223"/>
      <c r="O547" s="223"/>
      <c r="P547" s="223"/>
      <c r="Q547" s="223"/>
      <c r="R547" s="223"/>
      <c r="S547" s="223"/>
      <c r="T547" s="224"/>
      <c r="AT547" s="225" t="s">
        <v>140</v>
      </c>
      <c r="AU547" s="225" t="s">
        <v>84</v>
      </c>
      <c r="AV547" s="15" t="s">
        <v>137</v>
      </c>
      <c r="AW547" s="15" t="s">
        <v>35</v>
      </c>
      <c r="AX547" s="15" t="s">
        <v>82</v>
      </c>
      <c r="AY547" s="225" t="s">
        <v>130</v>
      </c>
    </row>
    <row r="548" spans="1:65" s="12" customFormat="1" ht="22.9" customHeight="1" x14ac:dyDescent="0.2">
      <c r="B548" s="159"/>
      <c r="C548" s="160"/>
      <c r="D548" s="161" t="s">
        <v>73</v>
      </c>
      <c r="E548" s="173" t="s">
        <v>768</v>
      </c>
      <c r="F548" s="173" t="s">
        <v>769</v>
      </c>
      <c r="G548" s="160"/>
      <c r="H548" s="160"/>
      <c r="I548" s="163"/>
      <c r="J548" s="174">
        <f>BK548</f>
        <v>0</v>
      </c>
      <c r="K548" s="160"/>
      <c r="L548" s="165"/>
      <c r="M548" s="166"/>
      <c r="N548" s="167"/>
      <c r="O548" s="167"/>
      <c r="P548" s="168">
        <f>SUM(P549:P566)</f>
        <v>0</v>
      </c>
      <c r="Q548" s="167"/>
      <c r="R548" s="168">
        <f>SUM(R549:R566)</f>
        <v>0</v>
      </c>
      <c r="S548" s="167"/>
      <c r="T548" s="169">
        <f>SUM(T549:T566)</f>
        <v>0</v>
      </c>
      <c r="AR548" s="170" t="s">
        <v>82</v>
      </c>
      <c r="AT548" s="171" t="s">
        <v>73</v>
      </c>
      <c r="AU548" s="171" t="s">
        <v>82</v>
      </c>
      <c r="AY548" s="170" t="s">
        <v>130</v>
      </c>
      <c r="BK548" s="172">
        <f>SUM(BK549:BK566)</f>
        <v>0</v>
      </c>
    </row>
    <row r="549" spans="1:65" s="2" customFormat="1" ht="21.75" customHeight="1" x14ac:dyDescent="0.2">
      <c r="A549" s="36"/>
      <c r="B549" s="37"/>
      <c r="C549" s="175" t="s">
        <v>770</v>
      </c>
      <c r="D549" s="175" t="s">
        <v>132</v>
      </c>
      <c r="E549" s="176" t="s">
        <v>771</v>
      </c>
      <c r="F549" s="177" t="s">
        <v>772</v>
      </c>
      <c r="G549" s="178" t="s">
        <v>265</v>
      </c>
      <c r="H549" s="179">
        <v>279.29899999999998</v>
      </c>
      <c r="I549" s="180"/>
      <c r="J549" s="181">
        <f>ROUND(I549*H549,2)</f>
        <v>0</v>
      </c>
      <c r="K549" s="177" t="s">
        <v>136</v>
      </c>
      <c r="L549" s="41"/>
      <c r="M549" s="182" t="s">
        <v>19</v>
      </c>
      <c r="N549" s="183" t="s">
        <v>45</v>
      </c>
      <c r="O549" s="66"/>
      <c r="P549" s="184">
        <f>O549*H549</f>
        <v>0</v>
      </c>
      <c r="Q549" s="184">
        <v>0</v>
      </c>
      <c r="R549" s="184">
        <f>Q549*H549</f>
        <v>0</v>
      </c>
      <c r="S549" s="184">
        <v>0</v>
      </c>
      <c r="T549" s="185">
        <f>S549*H549</f>
        <v>0</v>
      </c>
      <c r="U549" s="36"/>
      <c r="V549" s="36"/>
      <c r="W549" s="36"/>
      <c r="X549" s="36"/>
      <c r="Y549" s="36"/>
      <c r="Z549" s="36"/>
      <c r="AA549" s="36"/>
      <c r="AB549" s="36"/>
      <c r="AC549" s="36"/>
      <c r="AD549" s="36"/>
      <c r="AE549" s="36"/>
      <c r="AR549" s="186" t="s">
        <v>137</v>
      </c>
      <c r="AT549" s="186" t="s">
        <v>132</v>
      </c>
      <c r="AU549" s="186" t="s">
        <v>84</v>
      </c>
      <c r="AY549" s="19" t="s">
        <v>130</v>
      </c>
      <c r="BE549" s="187">
        <f>IF(N549="základní",J549,0)</f>
        <v>0</v>
      </c>
      <c r="BF549" s="187">
        <f>IF(N549="snížená",J549,0)</f>
        <v>0</v>
      </c>
      <c r="BG549" s="187">
        <f>IF(N549="zákl. přenesená",J549,0)</f>
        <v>0</v>
      </c>
      <c r="BH549" s="187">
        <f>IF(N549="sníž. přenesená",J549,0)</f>
        <v>0</v>
      </c>
      <c r="BI549" s="187">
        <f>IF(N549="nulová",J549,0)</f>
        <v>0</v>
      </c>
      <c r="BJ549" s="19" t="s">
        <v>82</v>
      </c>
      <c r="BK549" s="187">
        <f>ROUND(I549*H549,2)</f>
        <v>0</v>
      </c>
      <c r="BL549" s="19" t="s">
        <v>137</v>
      </c>
      <c r="BM549" s="186" t="s">
        <v>773</v>
      </c>
    </row>
    <row r="550" spans="1:65" s="2" customFormat="1" ht="11.25" x14ac:dyDescent="0.2">
      <c r="A550" s="36"/>
      <c r="B550" s="37"/>
      <c r="C550" s="38"/>
      <c r="D550" s="188" t="s">
        <v>138</v>
      </c>
      <c r="E550" s="38"/>
      <c r="F550" s="189" t="s">
        <v>774</v>
      </c>
      <c r="G550" s="38"/>
      <c r="H550" s="38"/>
      <c r="I550" s="190"/>
      <c r="J550" s="38"/>
      <c r="K550" s="38"/>
      <c r="L550" s="41"/>
      <c r="M550" s="191"/>
      <c r="N550" s="192"/>
      <c r="O550" s="66"/>
      <c r="P550" s="66"/>
      <c r="Q550" s="66"/>
      <c r="R550" s="66"/>
      <c r="S550" s="66"/>
      <c r="T550" s="67"/>
      <c r="U550" s="36"/>
      <c r="V550" s="36"/>
      <c r="W550" s="36"/>
      <c r="X550" s="36"/>
      <c r="Y550" s="36"/>
      <c r="Z550" s="36"/>
      <c r="AA550" s="36"/>
      <c r="AB550" s="36"/>
      <c r="AC550" s="36"/>
      <c r="AD550" s="36"/>
      <c r="AE550" s="36"/>
      <c r="AT550" s="19" t="s">
        <v>138</v>
      </c>
      <c r="AU550" s="19" t="s">
        <v>84</v>
      </c>
    </row>
    <row r="551" spans="1:65" s="2" customFormat="1" ht="24.2" customHeight="1" x14ac:dyDescent="0.2">
      <c r="A551" s="36"/>
      <c r="B551" s="37"/>
      <c r="C551" s="175" t="s">
        <v>775</v>
      </c>
      <c r="D551" s="175" t="s">
        <v>132</v>
      </c>
      <c r="E551" s="176" t="s">
        <v>776</v>
      </c>
      <c r="F551" s="177" t="s">
        <v>777</v>
      </c>
      <c r="G551" s="178" t="s">
        <v>265</v>
      </c>
      <c r="H551" s="179">
        <v>4468.7839999999997</v>
      </c>
      <c r="I551" s="180"/>
      <c r="J551" s="181">
        <f>ROUND(I551*H551,2)</f>
        <v>0</v>
      </c>
      <c r="K551" s="177" t="s">
        <v>136</v>
      </c>
      <c r="L551" s="41"/>
      <c r="M551" s="182" t="s">
        <v>19</v>
      </c>
      <c r="N551" s="183" t="s">
        <v>45</v>
      </c>
      <c r="O551" s="66"/>
      <c r="P551" s="184">
        <f>O551*H551</f>
        <v>0</v>
      </c>
      <c r="Q551" s="184">
        <v>0</v>
      </c>
      <c r="R551" s="184">
        <f>Q551*H551</f>
        <v>0</v>
      </c>
      <c r="S551" s="184">
        <v>0</v>
      </c>
      <c r="T551" s="185">
        <f>S551*H551</f>
        <v>0</v>
      </c>
      <c r="U551" s="36"/>
      <c r="V551" s="36"/>
      <c r="W551" s="36"/>
      <c r="X551" s="36"/>
      <c r="Y551" s="36"/>
      <c r="Z551" s="36"/>
      <c r="AA551" s="36"/>
      <c r="AB551" s="36"/>
      <c r="AC551" s="36"/>
      <c r="AD551" s="36"/>
      <c r="AE551" s="36"/>
      <c r="AR551" s="186" t="s">
        <v>137</v>
      </c>
      <c r="AT551" s="186" t="s">
        <v>132</v>
      </c>
      <c r="AU551" s="186" t="s">
        <v>84</v>
      </c>
      <c r="AY551" s="19" t="s">
        <v>130</v>
      </c>
      <c r="BE551" s="187">
        <f>IF(N551="základní",J551,0)</f>
        <v>0</v>
      </c>
      <c r="BF551" s="187">
        <f>IF(N551="snížená",J551,0)</f>
        <v>0</v>
      </c>
      <c r="BG551" s="187">
        <f>IF(N551="zákl. přenesená",J551,0)</f>
        <v>0</v>
      </c>
      <c r="BH551" s="187">
        <f>IF(N551="sníž. přenesená",J551,0)</f>
        <v>0</v>
      </c>
      <c r="BI551" s="187">
        <f>IF(N551="nulová",J551,0)</f>
        <v>0</v>
      </c>
      <c r="BJ551" s="19" t="s">
        <v>82</v>
      </c>
      <c r="BK551" s="187">
        <f>ROUND(I551*H551,2)</f>
        <v>0</v>
      </c>
      <c r="BL551" s="19" t="s">
        <v>137</v>
      </c>
      <c r="BM551" s="186" t="s">
        <v>778</v>
      </c>
    </row>
    <row r="552" spans="1:65" s="2" customFormat="1" ht="11.25" x14ac:dyDescent="0.2">
      <c r="A552" s="36"/>
      <c r="B552" s="37"/>
      <c r="C552" s="38"/>
      <c r="D552" s="188" t="s">
        <v>138</v>
      </c>
      <c r="E552" s="38"/>
      <c r="F552" s="189" t="s">
        <v>779</v>
      </c>
      <c r="G552" s="38"/>
      <c r="H552" s="38"/>
      <c r="I552" s="190"/>
      <c r="J552" s="38"/>
      <c r="K552" s="38"/>
      <c r="L552" s="41"/>
      <c r="M552" s="191"/>
      <c r="N552" s="192"/>
      <c r="O552" s="66"/>
      <c r="P552" s="66"/>
      <c r="Q552" s="66"/>
      <c r="R552" s="66"/>
      <c r="S552" s="66"/>
      <c r="T552" s="67"/>
      <c r="U552" s="36"/>
      <c r="V552" s="36"/>
      <c r="W552" s="36"/>
      <c r="X552" s="36"/>
      <c r="Y552" s="36"/>
      <c r="Z552" s="36"/>
      <c r="AA552" s="36"/>
      <c r="AB552" s="36"/>
      <c r="AC552" s="36"/>
      <c r="AD552" s="36"/>
      <c r="AE552" s="36"/>
      <c r="AT552" s="19" t="s">
        <v>138</v>
      </c>
      <c r="AU552" s="19" t="s">
        <v>84</v>
      </c>
    </row>
    <row r="553" spans="1:65" s="13" customFormat="1" ht="11.25" x14ac:dyDescent="0.2">
      <c r="B553" s="193"/>
      <c r="C553" s="194"/>
      <c r="D553" s="195" t="s">
        <v>140</v>
      </c>
      <c r="E553" s="196" t="s">
        <v>19</v>
      </c>
      <c r="F553" s="197" t="s">
        <v>780</v>
      </c>
      <c r="G553" s="194"/>
      <c r="H553" s="196" t="s">
        <v>19</v>
      </c>
      <c r="I553" s="198"/>
      <c r="J553" s="194"/>
      <c r="K553" s="194"/>
      <c r="L553" s="199"/>
      <c r="M553" s="200"/>
      <c r="N553" s="201"/>
      <c r="O553" s="201"/>
      <c r="P553" s="201"/>
      <c r="Q553" s="201"/>
      <c r="R553" s="201"/>
      <c r="S553" s="201"/>
      <c r="T553" s="202"/>
      <c r="AT553" s="203" t="s">
        <v>140</v>
      </c>
      <c r="AU553" s="203" t="s">
        <v>84</v>
      </c>
      <c r="AV553" s="13" t="s">
        <v>82</v>
      </c>
      <c r="AW553" s="13" t="s">
        <v>35</v>
      </c>
      <c r="AX553" s="13" t="s">
        <v>74</v>
      </c>
      <c r="AY553" s="203" t="s">
        <v>130</v>
      </c>
    </row>
    <row r="554" spans="1:65" s="14" customFormat="1" ht="11.25" x14ac:dyDescent="0.2">
      <c r="B554" s="204"/>
      <c r="C554" s="205"/>
      <c r="D554" s="195" t="s">
        <v>140</v>
      </c>
      <c r="E554" s="206" t="s">
        <v>19</v>
      </c>
      <c r="F554" s="207" t="s">
        <v>781</v>
      </c>
      <c r="G554" s="205"/>
      <c r="H554" s="208">
        <v>4468.7839999999997</v>
      </c>
      <c r="I554" s="209"/>
      <c r="J554" s="205"/>
      <c r="K554" s="205"/>
      <c r="L554" s="210"/>
      <c r="M554" s="211"/>
      <c r="N554" s="212"/>
      <c r="O554" s="212"/>
      <c r="P554" s="212"/>
      <c r="Q554" s="212"/>
      <c r="R554" s="212"/>
      <c r="S554" s="212"/>
      <c r="T554" s="213"/>
      <c r="AT554" s="214" t="s">
        <v>140</v>
      </c>
      <c r="AU554" s="214" t="s">
        <v>84</v>
      </c>
      <c r="AV554" s="14" t="s">
        <v>84</v>
      </c>
      <c r="AW554" s="14" t="s">
        <v>35</v>
      </c>
      <c r="AX554" s="14" t="s">
        <v>74</v>
      </c>
      <c r="AY554" s="214" t="s">
        <v>130</v>
      </c>
    </row>
    <row r="555" spans="1:65" s="15" customFormat="1" ht="11.25" x14ac:dyDescent="0.2">
      <c r="B555" s="215"/>
      <c r="C555" s="216"/>
      <c r="D555" s="195" t="s">
        <v>140</v>
      </c>
      <c r="E555" s="217" t="s">
        <v>19</v>
      </c>
      <c r="F555" s="218" t="s">
        <v>143</v>
      </c>
      <c r="G555" s="216"/>
      <c r="H555" s="219">
        <v>4468.7839999999997</v>
      </c>
      <c r="I555" s="220"/>
      <c r="J555" s="216"/>
      <c r="K555" s="216"/>
      <c r="L555" s="221"/>
      <c r="M555" s="222"/>
      <c r="N555" s="223"/>
      <c r="O555" s="223"/>
      <c r="P555" s="223"/>
      <c r="Q555" s="223"/>
      <c r="R555" s="223"/>
      <c r="S555" s="223"/>
      <c r="T555" s="224"/>
      <c r="AT555" s="225" t="s">
        <v>140</v>
      </c>
      <c r="AU555" s="225" t="s">
        <v>84</v>
      </c>
      <c r="AV555" s="15" t="s">
        <v>137</v>
      </c>
      <c r="AW555" s="15" t="s">
        <v>35</v>
      </c>
      <c r="AX555" s="15" t="s">
        <v>82</v>
      </c>
      <c r="AY555" s="225" t="s">
        <v>130</v>
      </c>
    </row>
    <row r="556" spans="1:65" s="2" customFormat="1" ht="24.2" customHeight="1" x14ac:dyDescent="0.2">
      <c r="A556" s="36"/>
      <c r="B556" s="37"/>
      <c r="C556" s="175" t="s">
        <v>782</v>
      </c>
      <c r="D556" s="175" t="s">
        <v>132</v>
      </c>
      <c r="E556" s="176" t="s">
        <v>783</v>
      </c>
      <c r="F556" s="177" t="s">
        <v>784</v>
      </c>
      <c r="G556" s="178" t="s">
        <v>265</v>
      </c>
      <c r="H556" s="179">
        <v>5.4</v>
      </c>
      <c r="I556" s="180"/>
      <c r="J556" s="181">
        <f>ROUND(I556*H556,2)</f>
        <v>0</v>
      </c>
      <c r="K556" s="177" t="s">
        <v>136</v>
      </c>
      <c r="L556" s="41"/>
      <c r="M556" s="182" t="s">
        <v>19</v>
      </c>
      <c r="N556" s="183" t="s">
        <v>45</v>
      </c>
      <c r="O556" s="66"/>
      <c r="P556" s="184">
        <f>O556*H556</f>
        <v>0</v>
      </c>
      <c r="Q556" s="184">
        <v>0</v>
      </c>
      <c r="R556" s="184">
        <f>Q556*H556</f>
        <v>0</v>
      </c>
      <c r="S556" s="184">
        <v>0</v>
      </c>
      <c r="T556" s="185">
        <f>S556*H556</f>
        <v>0</v>
      </c>
      <c r="U556" s="36"/>
      <c r="V556" s="36"/>
      <c r="W556" s="36"/>
      <c r="X556" s="36"/>
      <c r="Y556" s="36"/>
      <c r="Z556" s="36"/>
      <c r="AA556" s="36"/>
      <c r="AB556" s="36"/>
      <c r="AC556" s="36"/>
      <c r="AD556" s="36"/>
      <c r="AE556" s="36"/>
      <c r="AR556" s="186" t="s">
        <v>137</v>
      </c>
      <c r="AT556" s="186" t="s">
        <v>132</v>
      </c>
      <c r="AU556" s="186" t="s">
        <v>84</v>
      </c>
      <c r="AY556" s="19" t="s">
        <v>130</v>
      </c>
      <c r="BE556" s="187">
        <f>IF(N556="základní",J556,0)</f>
        <v>0</v>
      </c>
      <c r="BF556" s="187">
        <f>IF(N556="snížená",J556,0)</f>
        <v>0</v>
      </c>
      <c r="BG556" s="187">
        <f>IF(N556="zákl. přenesená",J556,0)</f>
        <v>0</v>
      </c>
      <c r="BH556" s="187">
        <f>IF(N556="sníž. přenesená",J556,0)</f>
        <v>0</v>
      </c>
      <c r="BI556" s="187">
        <f>IF(N556="nulová",J556,0)</f>
        <v>0</v>
      </c>
      <c r="BJ556" s="19" t="s">
        <v>82</v>
      </c>
      <c r="BK556" s="187">
        <f>ROUND(I556*H556,2)</f>
        <v>0</v>
      </c>
      <c r="BL556" s="19" t="s">
        <v>137</v>
      </c>
      <c r="BM556" s="186" t="s">
        <v>785</v>
      </c>
    </row>
    <row r="557" spans="1:65" s="2" customFormat="1" ht="11.25" x14ac:dyDescent="0.2">
      <c r="A557" s="36"/>
      <c r="B557" s="37"/>
      <c r="C557" s="38"/>
      <c r="D557" s="188" t="s">
        <v>138</v>
      </c>
      <c r="E557" s="38"/>
      <c r="F557" s="189" t="s">
        <v>786</v>
      </c>
      <c r="G557" s="38"/>
      <c r="H557" s="38"/>
      <c r="I557" s="190"/>
      <c r="J557" s="38"/>
      <c r="K557" s="38"/>
      <c r="L557" s="41"/>
      <c r="M557" s="191"/>
      <c r="N557" s="192"/>
      <c r="O557" s="66"/>
      <c r="P557" s="66"/>
      <c r="Q557" s="66"/>
      <c r="R557" s="66"/>
      <c r="S557" s="66"/>
      <c r="T557" s="67"/>
      <c r="U557" s="36"/>
      <c r="V557" s="36"/>
      <c r="W557" s="36"/>
      <c r="X557" s="36"/>
      <c r="Y557" s="36"/>
      <c r="Z557" s="36"/>
      <c r="AA557" s="36"/>
      <c r="AB557" s="36"/>
      <c r="AC557" s="36"/>
      <c r="AD557" s="36"/>
      <c r="AE557" s="36"/>
      <c r="AT557" s="19" t="s">
        <v>138</v>
      </c>
      <c r="AU557" s="19" t="s">
        <v>84</v>
      </c>
    </row>
    <row r="558" spans="1:65" s="14" customFormat="1" ht="11.25" x14ac:dyDescent="0.2">
      <c r="B558" s="204"/>
      <c r="C558" s="205"/>
      <c r="D558" s="195" t="s">
        <v>140</v>
      </c>
      <c r="E558" s="206" t="s">
        <v>19</v>
      </c>
      <c r="F558" s="207" t="s">
        <v>787</v>
      </c>
      <c r="G558" s="205"/>
      <c r="H558" s="208">
        <v>5.4</v>
      </c>
      <c r="I558" s="209"/>
      <c r="J558" s="205"/>
      <c r="K558" s="205"/>
      <c r="L558" s="210"/>
      <c r="M558" s="211"/>
      <c r="N558" s="212"/>
      <c r="O558" s="212"/>
      <c r="P558" s="212"/>
      <c r="Q558" s="212"/>
      <c r="R558" s="212"/>
      <c r="S558" s="212"/>
      <c r="T558" s="213"/>
      <c r="AT558" s="214" t="s">
        <v>140</v>
      </c>
      <c r="AU558" s="214" t="s">
        <v>84</v>
      </c>
      <c r="AV558" s="14" t="s">
        <v>84</v>
      </c>
      <c r="AW558" s="14" t="s">
        <v>35</v>
      </c>
      <c r="AX558" s="14" t="s">
        <v>74</v>
      </c>
      <c r="AY558" s="214" t="s">
        <v>130</v>
      </c>
    </row>
    <row r="559" spans="1:65" s="15" customFormat="1" ht="11.25" x14ac:dyDescent="0.2">
      <c r="B559" s="215"/>
      <c r="C559" s="216"/>
      <c r="D559" s="195" t="s">
        <v>140</v>
      </c>
      <c r="E559" s="217" t="s">
        <v>19</v>
      </c>
      <c r="F559" s="218" t="s">
        <v>143</v>
      </c>
      <c r="G559" s="216"/>
      <c r="H559" s="219">
        <v>5.4</v>
      </c>
      <c r="I559" s="220"/>
      <c r="J559" s="216"/>
      <c r="K559" s="216"/>
      <c r="L559" s="221"/>
      <c r="M559" s="222"/>
      <c r="N559" s="223"/>
      <c r="O559" s="223"/>
      <c r="P559" s="223"/>
      <c r="Q559" s="223"/>
      <c r="R559" s="223"/>
      <c r="S559" s="223"/>
      <c r="T559" s="224"/>
      <c r="AT559" s="225" t="s">
        <v>140</v>
      </c>
      <c r="AU559" s="225" t="s">
        <v>84</v>
      </c>
      <c r="AV559" s="15" t="s">
        <v>137</v>
      </c>
      <c r="AW559" s="15" t="s">
        <v>35</v>
      </c>
      <c r="AX559" s="15" t="s">
        <v>82</v>
      </c>
      <c r="AY559" s="225" t="s">
        <v>130</v>
      </c>
    </row>
    <row r="560" spans="1:65" s="2" customFormat="1" ht="24.2" customHeight="1" x14ac:dyDescent="0.2">
      <c r="A560" s="36"/>
      <c r="B560" s="37"/>
      <c r="C560" s="175" t="s">
        <v>788</v>
      </c>
      <c r="D560" s="175" t="s">
        <v>132</v>
      </c>
      <c r="E560" s="176" t="s">
        <v>789</v>
      </c>
      <c r="F560" s="177" t="s">
        <v>264</v>
      </c>
      <c r="G560" s="178" t="s">
        <v>265</v>
      </c>
      <c r="H560" s="179">
        <v>192.05</v>
      </c>
      <c r="I560" s="180"/>
      <c r="J560" s="181">
        <f>ROUND(I560*H560,2)</f>
        <v>0</v>
      </c>
      <c r="K560" s="177" t="s">
        <v>136</v>
      </c>
      <c r="L560" s="41"/>
      <c r="M560" s="182" t="s">
        <v>19</v>
      </c>
      <c r="N560" s="183" t="s">
        <v>45</v>
      </c>
      <c r="O560" s="66"/>
      <c r="P560" s="184">
        <f>O560*H560</f>
        <v>0</v>
      </c>
      <c r="Q560" s="184">
        <v>0</v>
      </c>
      <c r="R560" s="184">
        <f>Q560*H560</f>
        <v>0</v>
      </c>
      <c r="S560" s="184">
        <v>0</v>
      </c>
      <c r="T560" s="185">
        <f>S560*H560</f>
        <v>0</v>
      </c>
      <c r="U560" s="36"/>
      <c r="V560" s="36"/>
      <c r="W560" s="36"/>
      <c r="X560" s="36"/>
      <c r="Y560" s="36"/>
      <c r="Z560" s="36"/>
      <c r="AA560" s="36"/>
      <c r="AB560" s="36"/>
      <c r="AC560" s="36"/>
      <c r="AD560" s="36"/>
      <c r="AE560" s="36"/>
      <c r="AR560" s="186" t="s">
        <v>137</v>
      </c>
      <c r="AT560" s="186" t="s">
        <v>132</v>
      </c>
      <c r="AU560" s="186" t="s">
        <v>84</v>
      </c>
      <c r="AY560" s="19" t="s">
        <v>130</v>
      </c>
      <c r="BE560" s="187">
        <f>IF(N560="základní",J560,0)</f>
        <v>0</v>
      </c>
      <c r="BF560" s="187">
        <f>IF(N560="snížená",J560,0)</f>
        <v>0</v>
      </c>
      <c r="BG560" s="187">
        <f>IF(N560="zákl. přenesená",J560,0)</f>
        <v>0</v>
      </c>
      <c r="BH560" s="187">
        <f>IF(N560="sníž. přenesená",J560,0)</f>
        <v>0</v>
      </c>
      <c r="BI560" s="187">
        <f>IF(N560="nulová",J560,0)</f>
        <v>0</v>
      </c>
      <c r="BJ560" s="19" t="s">
        <v>82</v>
      </c>
      <c r="BK560" s="187">
        <f>ROUND(I560*H560,2)</f>
        <v>0</v>
      </c>
      <c r="BL560" s="19" t="s">
        <v>137</v>
      </c>
      <c r="BM560" s="186" t="s">
        <v>790</v>
      </c>
    </row>
    <row r="561" spans="1:65" s="2" customFormat="1" ht="11.25" x14ac:dyDescent="0.2">
      <c r="A561" s="36"/>
      <c r="B561" s="37"/>
      <c r="C561" s="38"/>
      <c r="D561" s="188" t="s">
        <v>138</v>
      </c>
      <c r="E561" s="38"/>
      <c r="F561" s="189" t="s">
        <v>791</v>
      </c>
      <c r="G561" s="38"/>
      <c r="H561" s="38"/>
      <c r="I561" s="190"/>
      <c r="J561" s="38"/>
      <c r="K561" s="38"/>
      <c r="L561" s="41"/>
      <c r="M561" s="191"/>
      <c r="N561" s="192"/>
      <c r="O561" s="66"/>
      <c r="P561" s="66"/>
      <c r="Q561" s="66"/>
      <c r="R561" s="66"/>
      <c r="S561" s="66"/>
      <c r="T561" s="67"/>
      <c r="U561" s="36"/>
      <c r="V561" s="36"/>
      <c r="W561" s="36"/>
      <c r="X561" s="36"/>
      <c r="Y561" s="36"/>
      <c r="Z561" s="36"/>
      <c r="AA561" s="36"/>
      <c r="AB561" s="36"/>
      <c r="AC561" s="36"/>
      <c r="AD561" s="36"/>
      <c r="AE561" s="36"/>
      <c r="AT561" s="19" t="s">
        <v>138</v>
      </c>
      <c r="AU561" s="19" t="s">
        <v>84</v>
      </c>
    </row>
    <row r="562" spans="1:65" s="14" customFormat="1" ht="11.25" x14ac:dyDescent="0.2">
      <c r="B562" s="204"/>
      <c r="C562" s="205"/>
      <c r="D562" s="195" t="s">
        <v>140</v>
      </c>
      <c r="E562" s="206" t="s">
        <v>19</v>
      </c>
      <c r="F562" s="207" t="s">
        <v>792</v>
      </c>
      <c r="G562" s="205"/>
      <c r="H562" s="208">
        <v>192.05</v>
      </c>
      <c r="I562" s="209"/>
      <c r="J562" s="205"/>
      <c r="K562" s="205"/>
      <c r="L562" s="210"/>
      <c r="M562" s="211"/>
      <c r="N562" s="212"/>
      <c r="O562" s="212"/>
      <c r="P562" s="212"/>
      <c r="Q562" s="212"/>
      <c r="R562" s="212"/>
      <c r="S562" s="212"/>
      <c r="T562" s="213"/>
      <c r="AT562" s="214" t="s">
        <v>140</v>
      </c>
      <c r="AU562" s="214" t="s">
        <v>84</v>
      </c>
      <c r="AV562" s="14" t="s">
        <v>84</v>
      </c>
      <c r="AW562" s="14" t="s">
        <v>35</v>
      </c>
      <c r="AX562" s="14" t="s">
        <v>74</v>
      </c>
      <c r="AY562" s="214" t="s">
        <v>130</v>
      </c>
    </row>
    <row r="563" spans="1:65" s="15" customFormat="1" ht="11.25" x14ac:dyDescent="0.2">
      <c r="B563" s="215"/>
      <c r="C563" s="216"/>
      <c r="D563" s="195" t="s">
        <v>140</v>
      </c>
      <c r="E563" s="217" t="s">
        <v>19</v>
      </c>
      <c r="F563" s="218" t="s">
        <v>143</v>
      </c>
      <c r="G563" s="216"/>
      <c r="H563" s="219">
        <v>192.05</v>
      </c>
      <c r="I563" s="220"/>
      <c r="J563" s="216"/>
      <c r="K563" s="216"/>
      <c r="L563" s="221"/>
      <c r="M563" s="222"/>
      <c r="N563" s="223"/>
      <c r="O563" s="223"/>
      <c r="P563" s="223"/>
      <c r="Q563" s="223"/>
      <c r="R563" s="223"/>
      <c r="S563" s="223"/>
      <c r="T563" s="224"/>
      <c r="AT563" s="225" t="s">
        <v>140</v>
      </c>
      <c r="AU563" s="225" t="s">
        <v>84</v>
      </c>
      <c r="AV563" s="15" t="s">
        <v>137</v>
      </c>
      <c r="AW563" s="15" t="s">
        <v>35</v>
      </c>
      <c r="AX563" s="15" t="s">
        <v>82</v>
      </c>
      <c r="AY563" s="225" t="s">
        <v>130</v>
      </c>
    </row>
    <row r="564" spans="1:65" s="2" customFormat="1" ht="33" customHeight="1" x14ac:dyDescent="0.2">
      <c r="A564" s="36"/>
      <c r="B564" s="37"/>
      <c r="C564" s="175" t="s">
        <v>793</v>
      </c>
      <c r="D564" s="175" t="s">
        <v>132</v>
      </c>
      <c r="E564" s="176" t="s">
        <v>794</v>
      </c>
      <c r="F564" s="177" t="s">
        <v>795</v>
      </c>
      <c r="G564" s="178" t="s">
        <v>265</v>
      </c>
      <c r="H564" s="179">
        <v>0.754</v>
      </c>
      <c r="I564" s="180"/>
      <c r="J564" s="181">
        <f>ROUND(I564*H564,2)</f>
        <v>0</v>
      </c>
      <c r="K564" s="177" t="s">
        <v>136</v>
      </c>
      <c r="L564" s="41"/>
      <c r="M564" s="182" t="s">
        <v>19</v>
      </c>
      <c r="N564" s="183" t="s">
        <v>45</v>
      </c>
      <c r="O564" s="66"/>
      <c r="P564" s="184">
        <f>O564*H564</f>
        <v>0</v>
      </c>
      <c r="Q564" s="184">
        <v>0</v>
      </c>
      <c r="R564" s="184">
        <f>Q564*H564</f>
        <v>0</v>
      </c>
      <c r="S564" s="184">
        <v>0</v>
      </c>
      <c r="T564" s="185">
        <f>S564*H564</f>
        <v>0</v>
      </c>
      <c r="U564" s="36"/>
      <c r="V564" s="36"/>
      <c r="W564" s="36"/>
      <c r="X564" s="36"/>
      <c r="Y564" s="36"/>
      <c r="Z564" s="36"/>
      <c r="AA564" s="36"/>
      <c r="AB564" s="36"/>
      <c r="AC564" s="36"/>
      <c r="AD564" s="36"/>
      <c r="AE564" s="36"/>
      <c r="AR564" s="186" t="s">
        <v>137</v>
      </c>
      <c r="AT564" s="186" t="s">
        <v>132</v>
      </c>
      <c r="AU564" s="186" t="s">
        <v>84</v>
      </c>
      <c r="AY564" s="19" t="s">
        <v>130</v>
      </c>
      <c r="BE564" s="187">
        <f>IF(N564="základní",J564,0)</f>
        <v>0</v>
      </c>
      <c r="BF564" s="187">
        <f>IF(N564="snížená",J564,0)</f>
        <v>0</v>
      </c>
      <c r="BG564" s="187">
        <f>IF(N564="zákl. přenesená",J564,0)</f>
        <v>0</v>
      </c>
      <c r="BH564" s="187">
        <f>IF(N564="sníž. přenesená",J564,0)</f>
        <v>0</v>
      </c>
      <c r="BI564" s="187">
        <f>IF(N564="nulová",J564,0)</f>
        <v>0</v>
      </c>
      <c r="BJ564" s="19" t="s">
        <v>82</v>
      </c>
      <c r="BK564" s="187">
        <f>ROUND(I564*H564,2)</f>
        <v>0</v>
      </c>
      <c r="BL564" s="19" t="s">
        <v>137</v>
      </c>
      <c r="BM564" s="186" t="s">
        <v>796</v>
      </c>
    </row>
    <row r="565" spans="1:65" s="2" customFormat="1" ht="11.25" x14ac:dyDescent="0.2">
      <c r="A565" s="36"/>
      <c r="B565" s="37"/>
      <c r="C565" s="38"/>
      <c r="D565" s="188" t="s">
        <v>138</v>
      </c>
      <c r="E565" s="38"/>
      <c r="F565" s="189" t="s">
        <v>797</v>
      </c>
      <c r="G565" s="38"/>
      <c r="H565" s="38"/>
      <c r="I565" s="190"/>
      <c r="J565" s="38"/>
      <c r="K565" s="38"/>
      <c r="L565" s="41"/>
      <c r="M565" s="191"/>
      <c r="N565" s="192"/>
      <c r="O565" s="66"/>
      <c r="P565" s="66"/>
      <c r="Q565" s="66"/>
      <c r="R565" s="66"/>
      <c r="S565" s="66"/>
      <c r="T565" s="67"/>
      <c r="U565" s="36"/>
      <c r="V565" s="36"/>
      <c r="W565" s="36"/>
      <c r="X565" s="36"/>
      <c r="Y565" s="36"/>
      <c r="Z565" s="36"/>
      <c r="AA565" s="36"/>
      <c r="AB565" s="36"/>
      <c r="AC565" s="36"/>
      <c r="AD565" s="36"/>
      <c r="AE565" s="36"/>
      <c r="AT565" s="19" t="s">
        <v>138</v>
      </c>
      <c r="AU565" s="19" t="s">
        <v>84</v>
      </c>
    </row>
    <row r="566" spans="1:65" s="14" customFormat="1" ht="11.25" x14ac:dyDescent="0.2">
      <c r="B566" s="204"/>
      <c r="C566" s="205"/>
      <c r="D566" s="195" t="s">
        <v>140</v>
      </c>
      <c r="E566" s="206" t="s">
        <v>19</v>
      </c>
      <c r="F566" s="207" t="s">
        <v>798</v>
      </c>
      <c r="G566" s="205"/>
      <c r="H566" s="208">
        <v>0.754</v>
      </c>
      <c r="I566" s="209"/>
      <c r="J566" s="205"/>
      <c r="K566" s="205"/>
      <c r="L566" s="210"/>
      <c r="M566" s="211"/>
      <c r="N566" s="212"/>
      <c r="O566" s="212"/>
      <c r="P566" s="212"/>
      <c r="Q566" s="212"/>
      <c r="R566" s="212"/>
      <c r="S566" s="212"/>
      <c r="T566" s="213"/>
      <c r="AT566" s="214" t="s">
        <v>140</v>
      </c>
      <c r="AU566" s="214" t="s">
        <v>84</v>
      </c>
      <c r="AV566" s="14" t="s">
        <v>84</v>
      </c>
      <c r="AW566" s="14" t="s">
        <v>35</v>
      </c>
      <c r="AX566" s="14" t="s">
        <v>82</v>
      </c>
      <c r="AY566" s="214" t="s">
        <v>130</v>
      </c>
    </row>
    <row r="567" spans="1:65" s="12" customFormat="1" ht="22.9" customHeight="1" x14ac:dyDescent="0.2">
      <c r="B567" s="159"/>
      <c r="C567" s="160"/>
      <c r="D567" s="161" t="s">
        <v>73</v>
      </c>
      <c r="E567" s="173" t="s">
        <v>799</v>
      </c>
      <c r="F567" s="173" t="s">
        <v>800</v>
      </c>
      <c r="G567" s="160"/>
      <c r="H567" s="160"/>
      <c r="I567" s="163"/>
      <c r="J567" s="174">
        <f>BK567</f>
        <v>0</v>
      </c>
      <c r="K567" s="160"/>
      <c r="L567" s="165"/>
      <c r="M567" s="166"/>
      <c r="N567" s="167"/>
      <c r="O567" s="167"/>
      <c r="P567" s="168">
        <f>SUM(P568:P573)</f>
        <v>0</v>
      </c>
      <c r="Q567" s="167"/>
      <c r="R567" s="168">
        <f>SUM(R568:R573)</f>
        <v>0</v>
      </c>
      <c r="S567" s="167"/>
      <c r="T567" s="169">
        <f>SUM(T568:T573)</f>
        <v>0</v>
      </c>
      <c r="AR567" s="170" t="s">
        <v>82</v>
      </c>
      <c r="AT567" s="171" t="s">
        <v>73</v>
      </c>
      <c r="AU567" s="171" t="s">
        <v>82</v>
      </c>
      <c r="AY567" s="170" t="s">
        <v>130</v>
      </c>
      <c r="BK567" s="172">
        <f>SUM(BK568:BK573)</f>
        <v>0</v>
      </c>
    </row>
    <row r="568" spans="1:65" s="2" customFormat="1" ht="16.5" customHeight="1" x14ac:dyDescent="0.2">
      <c r="A568" s="36"/>
      <c r="B568" s="37"/>
      <c r="C568" s="175" t="s">
        <v>801</v>
      </c>
      <c r="D568" s="175" t="s">
        <v>132</v>
      </c>
      <c r="E568" s="176" t="s">
        <v>802</v>
      </c>
      <c r="F568" s="177" t="s">
        <v>803</v>
      </c>
      <c r="G568" s="178" t="s">
        <v>265</v>
      </c>
      <c r="H568" s="179">
        <v>528.45600000000002</v>
      </c>
      <c r="I568" s="180"/>
      <c r="J568" s="181">
        <f>ROUND(I568*H568,2)</f>
        <v>0</v>
      </c>
      <c r="K568" s="177" t="s">
        <v>136</v>
      </c>
      <c r="L568" s="41"/>
      <c r="M568" s="182" t="s">
        <v>19</v>
      </c>
      <c r="N568" s="183" t="s">
        <v>45</v>
      </c>
      <c r="O568" s="66"/>
      <c r="P568" s="184">
        <f>O568*H568</f>
        <v>0</v>
      </c>
      <c r="Q568" s="184">
        <v>0</v>
      </c>
      <c r="R568" s="184">
        <f>Q568*H568</f>
        <v>0</v>
      </c>
      <c r="S568" s="184">
        <v>0</v>
      </c>
      <c r="T568" s="185">
        <f>S568*H568</f>
        <v>0</v>
      </c>
      <c r="U568" s="36"/>
      <c r="V568" s="36"/>
      <c r="W568" s="36"/>
      <c r="X568" s="36"/>
      <c r="Y568" s="36"/>
      <c r="Z568" s="36"/>
      <c r="AA568" s="36"/>
      <c r="AB568" s="36"/>
      <c r="AC568" s="36"/>
      <c r="AD568" s="36"/>
      <c r="AE568" s="36"/>
      <c r="AR568" s="186" t="s">
        <v>137</v>
      </c>
      <c r="AT568" s="186" t="s">
        <v>132</v>
      </c>
      <c r="AU568" s="186" t="s">
        <v>84</v>
      </c>
      <c r="AY568" s="19" t="s">
        <v>130</v>
      </c>
      <c r="BE568" s="187">
        <f>IF(N568="základní",J568,0)</f>
        <v>0</v>
      </c>
      <c r="BF568" s="187">
        <f>IF(N568="snížená",J568,0)</f>
        <v>0</v>
      </c>
      <c r="BG568" s="187">
        <f>IF(N568="zákl. přenesená",J568,0)</f>
        <v>0</v>
      </c>
      <c r="BH568" s="187">
        <f>IF(N568="sníž. přenesená",J568,0)</f>
        <v>0</v>
      </c>
      <c r="BI568" s="187">
        <f>IF(N568="nulová",J568,0)</f>
        <v>0</v>
      </c>
      <c r="BJ568" s="19" t="s">
        <v>82</v>
      </c>
      <c r="BK568" s="187">
        <f>ROUND(I568*H568,2)</f>
        <v>0</v>
      </c>
      <c r="BL568" s="19" t="s">
        <v>137</v>
      </c>
      <c r="BM568" s="186" t="s">
        <v>804</v>
      </c>
    </row>
    <row r="569" spans="1:65" s="2" customFormat="1" ht="11.25" x14ac:dyDescent="0.2">
      <c r="A569" s="36"/>
      <c r="B569" s="37"/>
      <c r="C569" s="38"/>
      <c r="D569" s="188" t="s">
        <v>138</v>
      </c>
      <c r="E569" s="38"/>
      <c r="F569" s="189" t="s">
        <v>805</v>
      </c>
      <c r="G569" s="38"/>
      <c r="H569" s="38"/>
      <c r="I569" s="190"/>
      <c r="J569" s="38"/>
      <c r="K569" s="38"/>
      <c r="L569" s="41"/>
      <c r="M569" s="191"/>
      <c r="N569" s="192"/>
      <c r="O569" s="66"/>
      <c r="P569" s="66"/>
      <c r="Q569" s="66"/>
      <c r="R569" s="66"/>
      <c r="S569" s="66"/>
      <c r="T569" s="67"/>
      <c r="U569" s="36"/>
      <c r="V569" s="36"/>
      <c r="W569" s="36"/>
      <c r="X569" s="36"/>
      <c r="Y569" s="36"/>
      <c r="Z569" s="36"/>
      <c r="AA569" s="36"/>
      <c r="AB569" s="36"/>
      <c r="AC569" s="36"/>
      <c r="AD569" s="36"/>
      <c r="AE569" s="36"/>
      <c r="AT569" s="19" t="s">
        <v>138</v>
      </c>
      <c r="AU569" s="19" t="s">
        <v>84</v>
      </c>
    </row>
    <row r="570" spans="1:65" s="14" customFormat="1" ht="11.25" x14ac:dyDescent="0.2">
      <c r="B570" s="204"/>
      <c r="C570" s="205"/>
      <c r="D570" s="195" t="s">
        <v>140</v>
      </c>
      <c r="E570" s="206" t="s">
        <v>19</v>
      </c>
      <c r="F570" s="207" t="s">
        <v>806</v>
      </c>
      <c r="G570" s="205"/>
      <c r="H570" s="208">
        <v>585.85599999999999</v>
      </c>
      <c r="I570" s="209"/>
      <c r="J570" s="205"/>
      <c r="K570" s="205"/>
      <c r="L570" s="210"/>
      <c r="M570" s="211"/>
      <c r="N570" s="212"/>
      <c r="O570" s="212"/>
      <c r="P570" s="212"/>
      <c r="Q570" s="212"/>
      <c r="R570" s="212"/>
      <c r="S570" s="212"/>
      <c r="T570" s="213"/>
      <c r="AT570" s="214" t="s">
        <v>140</v>
      </c>
      <c r="AU570" s="214" t="s">
        <v>84</v>
      </c>
      <c r="AV570" s="14" t="s">
        <v>84</v>
      </c>
      <c r="AW570" s="14" t="s">
        <v>35</v>
      </c>
      <c r="AX570" s="14" t="s">
        <v>74</v>
      </c>
      <c r="AY570" s="214" t="s">
        <v>130</v>
      </c>
    </row>
    <row r="571" spans="1:65" s="14" customFormat="1" ht="11.25" x14ac:dyDescent="0.2">
      <c r="B571" s="204"/>
      <c r="C571" s="205"/>
      <c r="D571" s="195" t="s">
        <v>140</v>
      </c>
      <c r="E571" s="206" t="s">
        <v>19</v>
      </c>
      <c r="F571" s="207" t="s">
        <v>807</v>
      </c>
      <c r="G571" s="205"/>
      <c r="H571" s="208">
        <v>-44.8</v>
      </c>
      <c r="I571" s="209"/>
      <c r="J571" s="205"/>
      <c r="K571" s="205"/>
      <c r="L571" s="210"/>
      <c r="M571" s="211"/>
      <c r="N571" s="212"/>
      <c r="O571" s="212"/>
      <c r="P571" s="212"/>
      <c r="Q571" s="212"/>
      <c r="R571" s="212"/>
      <c r="S571" s="212"/>
      <c r="T571" s="213"/>
      <c r="AT571" s="214" t="s">
        <v>140</v>
      </c>
      <c r="AU571" s="214" t="s">
        <v>84</v>
      </c>
      <c r="AV571" s="14" t="s">
        <v>84</v>
      </c>
      <c r="AW571" s="14" t="s">
        <v>35</v>
      </c>
      <c r="AX571" s="14" t="s">
        <v>74</v>
      </c>
      <c r="AY571" s="214" t="s">
        <v>130</v>
      </c>
    </row>
    <row r="572" spans="1:65" s="14" customFormat="1" ht="11.25" x14ac:dyDescent="0.2">
      <c r="B572" s="204"/>
      <c r="C572" s="205"/>
      <c r="D572" s="195" t="s">
        <v>140</v>
      </c>
      <c r="E572" s="206" t="s">
        <v>19</v>
      </c>
      <c r="F572" s="207" t="s">
        <v>808</v>
      </c>
      <c r="G572" s="205"/>
      <c r="H572" s="208">
        <v>-12.6</v>
      </c>
      <c r="I572" s="209"/>
      <c r="J572" s="205"/>
      <c r="K572" s="205"/>
      <c r="L572" s="210"/>
      <c r="M572" s="211"/>
      <c r="N572" s="212"/>
      <c r="O572" s="212"/>
      <c r="P572" s="212"/>
      <c r="Q572" s="212"/>
      <c r="R572" s="212"/>
      <c r="S572" s="212"/>
      <c r="T572" s="213"/>
      <c r="AT572" s="214" t="s">
        <v>140</v>
      </c>
      <c r="AU572" s="214" t="s">
        <v>84</v>
      </c>
      <c r="AV572" s="14" t="s">
        <v>84</v>
      </c>
      <c r="AW572" s="14" t="s">
        <v>35</v>
      </c>
      <c r="AX572" s="14" t="s">
        <v>74</v>
      </c>
      <c r="AY572" s="214" t="s">
        <v>130</v>
      </c>
    </row>
    <row r="573" spans="1:65" s="15" customFormat="1" ht="11.25" x14ac:dyDescent="0.2">
      <c r="B573" s="215"/>
      <c r="C573" s="216"/>
      <c r="D573" s="195" t="s">
        <v>140</v>
      </c>
      <c r="E573" s="217" t="s">
        <v>19</v>
      </c>
      <c r="F573" s="218" t="s">
        <v>143</v>
      </c>
      <c r="G573" s="216"/>
      <c r="H573" s="219">
        <v>528.45600000000002</v>
      </c>
      <c r="I573" s="220"/>
      <c r="J573" s="216"/>
      <c r="K573" s="216"/>
      <c r="L573" s="221"/>
      <c r="M573" s="222"/>
      <c r="N573" s="223"/>
      <c r="O573" s="223"/>
      <c r="P573" s="223"/>
      <c r="Q573" s="223"/>
      <c r="R573" s="223"/>
      <c r="S573" s="223"/>
      <c r="T573" s="224"/>
      <c r="AT573" s="225" t="s">
        <v>140</v>
      </c>
      <c r="AU573" s="225" t="s">
        <v>84</v>
      </c>
      <c r="AV573" s="15" t="s">
        <v>137</v>
      </c>
      <c r="AW573" s="15" t="s">
        <v>35</v>
      </c>
      <c r="AX573" s="15" t="s">
        <v>82</v>
      </c>
      <c r="AY573" s="225" t="s">
        <v>130</v>
      </c>
    </row>
    <row r="574" spans="1:65" s="12" customFormat="1" ht="25.9" customHeight="1" x14ac:dyDescent="0.2">
      <c r="B574" s="159"/>
      <c r="C574" s="160"/>
      <c r="D574" s="161" t="s">
        <v>73</v>
      </c>
      <c r="E574" s="162" t="s">
        <v>809</v>
      </c>
      <c r="F574" s="162" t="s">
        <v>810</v>
      </c>
      <c r="G574" s="160"/>
      <c r="H574" s="160"/>
      <c r="I574" s="163"/>
      <c r="J574" s="164">
        <f>BK574</f>
        <v>0</v>
      </c>
      <c r="K574" s="160"/>
      <c r="L574" s="165"/>
      <c r="M574" s="166"/>
      <c r="N574" s="167"/>
      <c r="O574" s="167"/>
      <c r="P574" s="168">
        <f>P575+P677</f>
        <v>0</v>
      </c>
      <c r="Q574" s="167"/>
      <c r="R574" s="168">
        <f>R575+R677</f>
        <v>2.2022366</v>
      </c>
      <c r="S574" s="167"/>
      <c r="T574" s="169">
        <f>T575+T677</f>
        <v>0</v>
      </c>
      <c r="AR574" s="170" t="s">
        <v>84</v>
      </c>
      <c r="AT574" s="171" t="s">
        <v>73</v>
      </c>
      <c r="AU574" s="171" t="s">
        <v>74</v>
      </c>
      <c r="AY574" s="170" t="s">
        <v>130</v>
      </c>
      <c r="BK574" s="172">
        <f>BK575+BK677</f>
        <v>0</v>
      </c>
    </row>
    <row r="575" spans="1:65" s="12" customFormat="1" ht="22.9" customHeight="1" x14ac:dyDescent="0.2">
      <c r="B575" s="159"/>
      <c r="C575" s="160"/>
      <c r="D575" s="161" t="s">
        <v>73</v>
      </c>
      <c r="E575" s="173" t="s">
        <v>811</v>
      </c>
      <c r="F575" s="173" t="s">
        <v>812</v>
      </c>
      <c r="G575" s="160"/>
      <c r="H575" s="160"/>
      <c r="I575" s="163"/>
      <c r="J575" s="174">
        <f>BK575</f>
        <v>0</v>
      </c>
      <c r="K575" s="160"/>
      <c r="L575" s="165"/>
      <c r="M575" s="166"/>
      <c r="N575" s="167"/>
      <c r="O575" s="167"/>
      <c r="P575" s="168">
        <f>SUM(P576:P676)</f>
        <v>0</v>
      </c>
      <c r="Q575" s="167"/>
      <c r="R575" s="168">
        <f>SUM(R576:R676)</f>
        <v>1.1924306</v>
      </c>
      <c r="S575" s="167"/>
      <c r="T575" s="169">
        <f>SUM(T576:T676)</f>
        <v>0</v>
      </c>
      <c r="AR575" s="170" t="s">
        <v>84</v>
      </c>
      <c r="AT575" s="171" t="s">
        <v>73</v>
      </c>
      <c r="AU575" s="171" t="s">
        <v>82</v>
      </c>
      <c r="AY575" s="170" t="s">
        <v>130</v>
      </c>
      <c r="BK575" s="172">
        <f>SUM(BK576:BK676)</f>
        <v>0</v>
      </c>
    </row>
    <row r="576" spans="1:65" s="2" customFormat="1" ht="21.75" customHeight="1" x14ac:dyDescent="0.2">
      <c r="A576" s="36"/>
      <c r="B576" s="37"/>
      <c r="C576" s="175" t="s">
        <v>813</v>
      </c>
      <c r="D576" s="175" t="s">
        <v>132</v>
      </c>
      <c r="E576" s="176" t="s">
        <v>814</v>
      </c>
      <c r="F576" s="177" t="s">
        <v>815</v>
      </c>
      <c r="G576" s="178" t="s">
        <v>135</v>
      </c>
      <c r="H576" s="179">
        <v>38.4</v>
      </c>
      <c r="I576" s="180"/>
      <c r="J576" s="181">
        <f>ROUND(I576*H576,2)</f>
        <v>0</v>
      </c>
      <c r="K576" s="177" t="s">
        <v>136</v>
      </c>
      <c r="L576" s="41"/>
      <c r="M576" s="182" t="s">
        <v>19</v>
      </c>
      <c r="N576" s="183" t="s">
        <v>45</v>
      </c>
      <c r="O576" s="66"/>
      <c r="P576" s="184">
        <f>O576*H576</f>
        <v>0</v>
      </c>
      <c r="Q576" s="184">
        <v>0</v>
      </c>
      <c r="R576" s="184">
        <f>Q576*H576</f>
        <v>0</v>
      </c>
      <c r="S576" s="184">
        <v>0</v>
      </c>
      <c r="T576" s="185">
        <f>S576*H576</f>
        <v>0</v>
      </c>
      <c r="U576" s="36"/>
      <c r="V576" s="36"/>
      <c r="W576" s="36"/>
      <c r="X576" s="36"/>
      <c r="Y576" s="36"/>
      <c r="Z576" s="36"/>
      <c r="AA576" s="36"/>
      <c r="AB576" s="36"/>
      <c r="AC576" s="36"/>
      <c r="AD576" s="36"/>
      <c r="AE576" s="36"/>
      <c r="AR576" s="186" t="s">
        <v>226</v>
      </c>
      <c r="AT576" s="186" t="s">
        <v>132</v>
      </c>
      <c r="AU576" s="186" t="s">
        <v>84</v>
      </c>
      <c r="AY576" s="19" t="s">
        <v>130</v>
      </c>
      <c r="BE576" s="187">
        <f>IF(N576="základní",J576,0)</f>
        <v>0</v>
      </c>
      <c r="BF576" s="187">
        <f>IF(N576="snížená",J576,0)</f>
        <v>0</v>
      </c>
      <c r="BG576" s="187">
        <f>IF(N576="zákl. přenesená",J576,0)</f>
        <v>0</v>
      </c>
      <c r="BH576" s="187">
        <f>IF(N576="sníž. přenesená",J576,0)</f>
        <v>0</v>
      </c>
      <c r="BI576" s="187">
        <f>IF(N576="nulová",J576,0)</f>
        <v>0</v>
      </c>
      <c r="BJ576" s="19" t="s">
        <v>82</v>
      </c>
      <c r="BK576" s="187">
        <f>ROUND(I576*H576,2)</f>
        <v>0</v>
      </c>
      <c r="BL576" s="19" t="s">
        <v>226</v>
      </c>
      <c r="BM576" s="186" t="s">
        <v>816</v>
      </c>
    </row>
    <row r="577" spans="1:65" s="2" customFormat="1" ht="11.25" x14ac:dyDescent="0.2">
      <c r="A577" s="36"/>
      <c r="B577" s="37"/>
      <c r="C577" s="38"/>
      <c r="D577" s="188" t="s">
        <v>138</v>
      </c>
      <c r="E577" s="38"/>
      <c r="F577" s="189" t="s">
        <v>817</v>
      </c>
      <c r="G577" s="38"/>
      <c r="H577" s="38"/>
      <c r="I577" s="190"/>
      <c r="J577" s="38"/>
      <c r="K577" s="38"/>
      <c r="L577" s="41"/>
      <c r="M577" s="191"/>
      <c r="N577" s="192"/>
      <c r="O577" s="66"/>
      <c r="P577" s="66"/>
      <c r="Q577" s="66"/>
      <c r="R577" s="66"/>
      <c r="S577" s="66"/>
      <c r="T577" s="67"/>
      <c r="U577" s="36"/>
      <c r="V577" s="36"/>
      <c r="W577" s="36"/>
      <c r="X577" s="36"/>
      <c r="Y577" s="36"/>
      <c r="Z577" s="36"/>
      <c r="AA577" s="36"/>
      <c r="AB577" s="36"/>
      <c r="AC577" s="36"/>
      <c r="AD577" s="36"/>
      <c r="AE577" s="36"/>
      <c r="AT577" s="19" t="s">
        <v>138</v>
      </c>
      <c r="AU577" s="19" t="s">
        <v>84</v>
      </c>
    </row>
    <row r="578" spans="1:65" s="14" customFormat="1" ht="11.25" x14ac:dyDescent="0.2">
      <c r="B578" s="204"/>
      <c r="C578" s="205"/>
      <c r="D578" s="195" t="s">
        <v>140</v>
      </c>
      <c r="E578" s="206" t="s">
        <v>19</v>
      </c>
      <c r="F578" s="207" t="s">
        <v>818</v>
      </c>
      <c r="G578" s="205"/>
      <c r="H578" s="208">
        <v>38.4</v>
      </c>
      <c r="I578" s="209"/>
      <c r="J578" s="205"/>
      <c r="K578" s="205"/>
      <c r="L578" s="210"/>
      <c r="M578" s="211"/>
      <c r="N578" s="212"/>
      <c r="O578" s="212"/>
      <c r="P578" s="212"/>
      <c r="Q578" s="212"/>
      <c r="R578" s="212"/>
      <c r="S578" s="212"/>
      <c r="T578" s="213"/>
      <c r="AT578" s="214" t="s">
        <v>140</v>
      </c>
      <c r="AU578" s="214" t="s">
        <v>84</v>
      </c>
      <c r="AV578" s="14" t="s">
        <v>84</v>
      </c>
      <c r="AW578" s="14" t="s">
        <v>35</v>
      </c>
      <c r="AX578" s="14" t="s">
        <v>74</v>
      </c>
      <c r="AY578" s="214" t="s">
        <v>130</v>
      </c>
    </row>
    <row r="579" spans="1:65" s="15" customFormat="1" ht="11.25" x14ac:dyDescent="0.2">
      <c r="B579" s="215"/>
      <c r="C579" s="216"/>
      <c r="D579" s="195" t="s">
        <v>140</v>
      </c>
      <c r="E579" s="217" t="s">
        <v>19</v>
      </c>
      <c r="F579" s="218" t="s">
        <v>143</v>
      </c>
      <c r="G579" s="216"/>
      <c r="H579" s="219">
        <v>38.4</v>
      </c>
      <c r="I579" s="220"/>
      <c r="J579" s="216"/>
      <c r="K579" s="216"/>
      <c r="L579" s="221"/>
      <c r="M579" s="222"/>
      <c r="N579" s="223"/>
      <c r="O579" s="223"/>
      <c r="P579" s="223"/>
      <c r="Q579" s="223"/>
      <c r="R579" s="223"/>
      <c r="S579" s="223"/>
      <c r="T579" s="224"/>
      <c r="AT579" s="225" t="s">
        <v>140</v>
      </c>
      <c r="AU579" s="225" t="s">
        <v>84</v>
      </c>
      <c r="AV579" s="15" t="s">
        <v>137</v>
      </c>
      <c r="AW579" s="15" t="s">
        <v>35</v>
      </c>
      <c r="AX579" s="15" t="s">
        <v>82</v>
      </c>
      <c r="AY579" s="225" t="s">
        <v>130</v>
      </c>
    </row>
    <row r="580" spans="1:65" s="2" customFormat="1" ht="21.75" customHeight="1" x14ac:dyDescent="0.2">
      <c r="A580" s="36"/>
      <c r="B580" s="37"/>
      <c r="C580" s="175" t="s">
        <v>819</v>
      </c>
      <c r="D580" s="175" t="s">
        <v>132</v>
      </c>
      <c r="E580" s="176" t="s">
        <v>820</v>
      </c>
      <c r="F580" s="177" t="s">
        <v>821</v>
      </c>
      <c r="G580" s="178" t="s">
        <v>135</v>
      </c>
      <c r="H580" s="179">
        <v>131.10900000000001</v>
      </c>
      <c r="I580" s="180"/>
      <c r="J580" s="181">
        <f>ROUND(I580*H580,2)</f>
        <v>0</v>
      </c>
      <c r="K580" s="177" t="s">
        <v>136</v>
      </c>
      <c r="L580" s="41"/>
      <c r="M580" s="182" t="s">
        <v>19</v>
      </c>
      <c r="N580" s="183" t="s">
        <v>45</v>
      </c>
      <c r="O580" s="66"/>
      <c r="P580" s="184">
        <f>O580*H580</f>
        <v>0</v>
      </c>
      <c r="Q580" s="184">
        <v>0</v>
      </c>
      <c r="R580" s="184">
        <f>Q580*H580</f>
        <v>0</v>
      </c>
      <c r="S580" s="184">
        <v>0</v>
      </c>
      <c r="T580" s="185">
        <f>S580*H580</f>
        <v>0</v>
      </c>
      <c r="U580" s="36"/>
      <c r="V580" s="36"/>
      <c r="W580" s="36"/>
      <c r="X580" s="36"/>
      <c r="Y580" s="36"/>
      <c r="Z580" s="36"/>
      <c r="AA580" s="36"/>
      <c r="AB580" s="36"/>
      <c r="AC580" s="36"/>
      <c r="AD580" s="36"/>
      <c r="AE580" s="36"/>
      <c r="AR580" s="186" t="s">
        <v>226</v>
      </c>
      <c r="AT580" s="186" t="s">
        <v>132</v>
      </c>
      <c r="AU580" s="186" t="s">
        <v>84</v>
      </c>
      <c r="AY580" s="19" t="s">
        <v>130</v>
      </c>
      <c r="BE580" s="187">
        <f>IF(N580="základní",J580,0)</f>
        <v>0</v>
      </c>
      <c r="BF580" s="187">
        <f>IF(N580="snížená",J580,0)</f>
        <v>0</v>
      </c>
      <c r="BG580" s="187">
        <f>IF(N580="zákl. přenesená",J580,0)</f>
        <v>0</v>
      </c>
      <c r="BH580" s="187">
        <f>IF(N580="sníž. přenesená",J580,0)</f>
        <v>0</v>
      </c>
      <c r="BI580" s="187">
        <f>IF(N580="nulová",J580,0)</f>
        <v>0</v>
      </c>
      <c r="BJ580" s="19" t="s">
        <v>82</v>
      </c>
      <c r="BK580" s="187">
        <f>ROUND(I580*H580,2)</f>
        <v>0</v>
      </c>
      <c r="BL580" s="19" t="s">
        <v>226</v>
      </c>
      <c r="BM580" s="186" t="s">
        <v>822</v>
      </c>
    </row>
    <row r="581" spans="1:65" s="2" customFormat="1" ht="11.25" x14ac:dyDescent="0.2">
      <c r="A581" s="36"/>
      <c r="B581" s="37"/>
      <c r="C581" s="38"/>
      <c r="D581" s="188" t="s">
        <v>138</v>
      </c>
      <c r="E581" s="38"/>
      <c r="F581" s="189" t="s">
        <v>823</v>
      </c>
      <c r="G581" s="38"/>
      <c r="H581" s="38"/>
      <c r="I581" s="190"/>
      <c r="J581" s="38"/>
      <c r="K581" s="38"/>
      <c r="L581" s="41"/>
      <c r="M581" s="191"/>
      <c r="N581" s="192"/>
      <c r="O581" s="66"/>
      <c r="P581" s="66"/>
      <c r="Q581" s="66"/>
      <c r="R581" s="66"/>
      <c r="S581" s="66"/>
      <c r="T581" s="67"/>
      <c r="U581" s="36"/>
      <c r="V581" s="36"/>
      <c r="W581" s="36"/>
      <c r="X581" s="36"/>
      <c r="Y581" s="36"/>
      <c r="Z581" s="36"/>
      <c r="AA581" s="36"/>
      <c r="AB581" s="36"/>
      <c r="AC581" s="36"/>
      <c r="AD581" s="36"/>
      <c r="AE581" s="36"/>
      <c r="AT581" s="19" t="s">
        <v>138</v>
      </c>
      <c r="AU581" s="19" t="s">
        <v>84</v>
      </c>
    </row>
    <row r="582" spans="1:65" s="13" customFormat="1" ht="11.25" x14ac:dyDescent="0.2">
      <c r="B582" s="193"/>
      <c r="C582" s="194"/>
      <c r="D582" s="195" t="s">
        <v>140</v>
      </c>
      <c r="E582" s="196" t="s">
        <v>19</v>
      </c>
      <c r="F582" s="197" t="s">
        <v>611</v>
      </c>
      <c r="G582" s="194"/>
      <c r="H582" s="196" t="s">
        <v>19</v>
      </c>
      <c r="I582" s="198"/>
      <c r="J582" s="194"/>
      <c r="K582" s="194"/>
      <c r="L582" s="199"/>
      <c r="M582" s="200"/>
      <c r="N582" s="201"/>
      <c r="O582" s="201"/>
      <c r="P582" s="201"/>
      <c r="Q582" s="201"/>
      <c r="R582" s="201"/>
      <c r="S582" s="201"/>
      <c r="T582" s="202"/>
      <c r="AT582" s="203" t="s">
        <v>140</v>
      </c>
      <c r="AU582" s="203" t="s">
        <v>84</v>
      </c>
      <c r="AV582" s="13" t="s">
        <v>82</v>
      </c>
      <c r="AW582" s="13" t="s">
        <v>35</v>
      </c>
      <c r="AX582" s="13" t="s">
        <v>74</v>
      </c>
      <c r="AY582" s="203" t="s">
        <v>130</v>
      </c>
    </row>
    <row r="583" spans="1:65" s="14" customFormat="1" ht="11.25" x14ac:dyDescent="0.2">
      <c r="B583" s="204"/>
      <c r="C583" s="205"/>
      <c r="D583" s="195" t="s">
        <v>140</v>
      </c>
      <c r="E583" s="206" t="s">
        <v>19</v>
      </c>
      <c r="F583" s="207" t="s">
        <v>824</v>
      </c>
      <c r="G583" s="205"/>
      <c r="H583" s="208">
        <v>61.8</v>
      </c>
      <c r="I583" s="209"/>
      <c r="J583" s="205"/>
      <c r="K583" s="205"/>
      <c r="L583" s="210"/>
      <c r="M583" s="211"/>
      <c r="N583" s="212"/>
      <c r="O583" s="212"/>
      <c r="P583" s="212"/>
      <c r="Q583" s="212"/>
      <c r="R583" s="212"/>
      <c r="S583" s="212"/>
      <c r="T583" s="213"/>
      <c r="AT583" s="214" t="s">
        <v>140</v>
      </c>
      <c r="AU583" s="214" t="s">
        <v>84</v>
      </c>
      <c r="AV583" s="14" t="s">
        <v>84</v>
      </c>
      <c r="AW583" s="14" t="s">
        <v>35</v>
      </c>
      <c r="AX583" s="14" t="s">
        <v>74</v>
      </c>
      <c r="AY583" s="214" t="s">
        <v>130</v>
      </c>
    </row>
    <row r="584" spans="1:65" s="14" customFormat="1" ht="11.25" x14ac:dyDescent="0.2">
      <c r="B584" s="204"/>
      <c r="C584" s="205"/>
      <c r="D584" s="195" t="s">
        <v>140</v>
      </c>
      <c r="E584" s="206" t="s">
        <v>19</v>
      </c>
      <c r="F584" s="207" t="s">
        <v>825</v>
      </c>
      <c r="G584" s="205"/>
      <c r="H584" s="208">
        <v>26.4</v>
      </c>
      <c r="I584" s="209"/>
      <c r="J584" s="205"/>
      <c r="K584" s="205"/>
      <c r="L584" s="210"/>
      <c r="M584" s="211"/>
      <c r="N584" s="212"/>
      <c r="O584" s="212"/>
      <c r="P584" s="212"/>
      <c r="Q584" s="212"/>
      <c r="R584" s="212"/>
      <c r="S584" s="212"/>
      <c r="T584" s="213"/>
      <c r="AT584" s="214" t="s">
        <v>140</v>
      </c>
      <c r="AU584" s="214" t="s">
        <v>84</v>
      </c>
      <c r="AV584" s="14" t="s">
        <v>84</v>
      </c>
      <c r="AW584" s="14" t="s">
        <v>35</v>
      </c>
      <c r="AX584" s="14" t="s">
        <v>74</v>
      </c>
      <c r="AY584" s="214" t="s">
        <v>130</v>
      </c>
    </row>
    <row r="585" spans="1:65" s="14" customFormat="1" ht="11.25" x14ac:dyDescent="0.2">
      <c r="B585" s="204"/>
      <c r="C585" s="205"/>
      <c r="D585" s="195" t="s">
        <v>140</v>
      </c>
      <c r="E585" s="206" t="s">
        <v>19</v>
      </c>
      <c r="F585" s="207" t="s">
        <v>826</v>
      </c>
      <c r="G585" s="205"/>
      <c r="H585" s="208">
        <v>33.840000000000003</v>
      </c>
      <c r="I585" s="209"/>
      <c r="J585" s="205"/>
      <c r="K585" s="205"/>
      <c r="L585" s="210"/>
      <c r="M585" s="211"/>
      <c r="N585" s="212"/>
      <c r="O585" s="212"/>
      <c r="P585" s="212"/>
      <c r="Q585" s="212"/>
      <c r="R585" s="212"/>
      <c r="S585" s="212"/>
      <c r="T585" s="213"/>
      <c r="AT585" s="214" t="s">
        <v>140</v>
      </c>
      <c r="AU585" s="214" t="s">
        <v>84</v>
      </c>
      <c r="AV585" s="14" t="s">
        <v>84</v>
      </c>
      <c r="AW585" s="14" t="s">
        <v>35</v>
      </c>
      <c r="AX585" s="14" t="s">
        <v>74</v>
      </c>
      <c r="AY585" s="214" t="s">
        <v>130</v>
      </c>
    </row>
    <row r="586" spans="1:65" s="14" customFormat="1" ht="11.25" x14ac:dyDescent="0.2">
      <c r="B586" s="204"/>
      <c r="C586" s="205"/>
      <c r="D586" s="195" t="s">
        <v>140</v>
      </c>
      <c r="E586" s="206" t="s">
        <v>19</v>
      </c>
      <c r="F586" s="207" t="s">
        <v>827</v>
      </c>
      <c r="G586" s="205"/>
      <c r="H586" s="208">
        <v>5.3310000000000004</v>
      </c>
      <c r="I586" s="209"/>
      <c r="J586" s="205"/>
      <c r="K586" s="205"/>
      <c r="L586" s="210"/>
      <c r="M586" s="211"/>
      <c r="N586" s="212"/>
      <c r="O586" s="212"/>
      <c r="P586" s="212"/>
      <c r="Q586" s="212"/>
      <c r="R586" s="212"/>
      <c r="S586" s="212"/>
      <c r="T586" s="213"/>
      <c r="AT586" s="214" t="s">
        <v>140</v>
      </c>
      <c r="AU586" s="214" t="s">
        <v>84</v>
      </c>
      <c r="AV586" s="14" t="s">
        <v>84</v>
      </c>
      <c r="AW586" s="14" t="s">
        <v>35</v>
      </c>
      <c r="AX586" s="14" t="s">
        <v>74</v>
      </c>
      <c r="AY586" s="214" t="s">
        <v>130</v>
      </c>
    </row>
    <row r="587" spans="1:65" s="14" customFormat="1" ht="11.25" x14ac:dyDescent="0.2">
      <c r="B587" s="204"/>
      <c r="C587" s="205"/>
      <c r="D587" s="195" t="s">
        <v>140</v>
      </c>
      <c r="E587" s="206" t="s">
        <v>19</v>
      </c>
      <c r="F587" s="207" t="s">
        <v>828</v>
      </c>
      <c r="G587" s="205"/>
      <c r="H587" s="208">
        <v>3.738</v>
      </c>
      <c r="I587" s="209"/>
      <c r="J587" s="205"/>
      <c r="K587" s="205"/>
      <c r="L587" s="210"/>
      <c r="M587" s="211"/>
      <c r="N587" s="212"/>
      <c r="O587" s="212"/>
      <c r="P587" s="212"/>
      <c r="Q587" s="212"/>
      <c r="R587" s="212"/>
      <c r="S587" s="212"/>
      <c r="T587" s="213"/>
      <c r="AT587" s="214" t="s">
        <v>140</v>
      </c>
      <c r="AU587" s="214" t="s">
        <v>84</v>
      </c>
      <c r="AV587" s="14" t="s">
        <v>84</v>
      </c>
      <c r="AW587" s="14" t="s">
        <v>35</v>
      </c>
      <c r="AX587" s="14" t="s">
        <v>74</v>
      </c>
      <c r="AY587" s="214" t="s">
        <v>130</v>
      </c>
    </row>
    <row r="588" spans="1:65" s="15" customFormat="1" ht="11.25" x14ac:dyDescent="0.2">
      <c r="B588" s="215"/>
      <c r="C588" s="216"/>
      <c r="D588" s="195" t="s">
        <v>140</v>
      </c>
      <c r="E588" s="217" t="s">
        <v>19</v>
      </c>
      <c r="F588" s="218" t="s">
        <v>143</v>
      </c>
      <c r="G588" s="216"/>
      <c r="H588" s="219">
        <v>131.10900000000001</v>
      </c>
      <c r="I588" s="220"/>
      <c r="J588" s="216"/>
      <c r="K588" s="216"/>
      <c r="L588" s="221"/>
      <c r="M588" s="222"/>
      <c r="N588" s="223"/>
      <c r="O588" s="223"/>
      <c r="P588" s="223"/>
      <c r="Q588" s="223"/>
      <c r="R588" s="223"/>
      <c r="S588" s="223"/>
      <c r="T588" s="224"/>
      <c r="AT588" s="225" t="s">
        <v>140</v>
      </c>
      <c r="AU588" s="225" t="s">
        <v>84</v>
      </c>
      <c r="AV588" s="15" t="s">
        <v>137</v>
      </c>
      <c r="AW588" s="15" t="s">
        <v>35</v>
      </c>
      <c r="AX588" s="15" t="s">
        <v>82</v>
      </c>
      <c r="AY588" s="225" t="s">
        <v>130</v>
      </c>
    </row>
    <row r="589" spans="1:65" s="2" customFormat="1" ht="16.5" customHeight="1" x14ac:dyDescent="0.2">
      <c r="A589" s="36"/>
      <c r="B589" s="37"/>
      <c r="C589" s="226" t="s">
        <v>829</v>
      </c>
      <c r="D589" s="226" t="s">
        <v>180</v>
      </c>
      <c r="E589" s="227" t="s">
        <v>830</v>
      </c>
      <c r="F589" s="228" t="s">
        <v>831</v>
      </c>
      <c r="G589" s="229" t="s">
        <v>265</v>
      </c>
      <c r="H589" s="230">
        <v>5.0999999999999997E-2</v>
      </c>
      <c r="I589" s="231"/>
      <c r="J589" s="232">
        <f>ROUND(I589*H589,2)</f>
        <v>0</v>
      </c>
      <c r="K589" s="228" t="s">
        <v>136</v>
      </c>
      <c r="L589" s="233"/>
      <c r="M589" s="234" t="s">
        <v>19</v>
      </c>
      <c r="N589" s="235" t="s">
        <v>45</v>
      </c>
      <c r="O589" s="66"/>
      <c r="P589" s="184">
        <f>O589*H589</f>
        <v>0</v>
      </c>
      <c r="Q589" s="184">
        <v>1</v>
      </c>
      <c r="R589" s="184">
        <f>Q589*H589</f>
        <v>5.0999999999999997E-2</v>
      </c>
      <c r="S589" s="184">
        <v>0</v>
      </c>
      <c r="T589" s="185">
        <f>S589*H589</f>
        <v>0</v>
      </c>
      <c r="U589" s="36"/>
      <c r="V589" s="36"/>
      <c r="W589" s="36"/>
      <c r="X589" s="36"/>
      <c r="Y589" s="36"/>
      <c r="Z589" s="36"/>
      <c r="AA589" s="36"/>
      <c r="AB589" s="36"/>
      <c r="AC589" s="36"/>
      <c r="AD589" s="36"/>
      <c r="AE589" s="36"/>
      <c r="AR589" s="186" t="s">
        <v>281</v>
      </c>
      <c r="AT589" s="186" t="s">
        <v>180</v>
      </c>
      <c r="AU589" s="186" t="s">
        <v>84</v>
      </c>
      <c r="AY589" s="19" t="s">
        <v>130</v>
      </c>
      <c r="BE589" s="187">
        <f>IF(N589="základní",J589,0)</f>
        <v>0</v>
      </c>
      <c r="BF589" s="187">
        <f>IF(N589="snížená",J589,0)</f>
        <v>0</v>
      </c>
      <c r="BG589" s="187">
        <f>IF(N589="zákl. přenesená",J589,0)</f>
        <v>0</v>
      </c>
      <c r="BH589" s="187">
        <f>IF(N589="sníž. přenesená",J589,0)</f>
        <v>0</v>
      </c>
      <c r="BI589" s="187">
        <f>IF(N589="nulová",J589,0)</f>
        <v>0</v>
      </c>
      <c r="BJ589" s="19" t="s">
        <v>82</v>
      </c>
      <c r="BK589" s="187">
        <f>ROUND(I589*H589,2)</f>
        <v>0</v>
      </c>
      <c r="BL589" s="19" t="s">
        <v>226</v>
      </c>
      <c r="BM589" s="186" t="s">
        <v>832</v>
      </c>
    </row>
    <row r="590" spans="1:65" s="14" customFormat="1" ht="11.25" x14ac:dyDescent="0.2">
      <c r="B590" s="204"/>
      <c r="C590" s="205"/>
      <c r="D590" s="195" t="s">
        <v>140</v>
      </c>
      <c r="E590" s="206" t="s">
        <v>19</v>
      </c>
      <c r="F590" s="207" t="s">
        <v>833</v>
      </c>
      <c r="G590" s="205"/>
      <c r="H590" s="208">
        <v>5.0999999999999997E-2</v>
      </c>
      <c r="I590" s="209"/>
      <c r="J590" s="205"/>
      <c r="K590" s="205"/>
      <c r="L590" s="210"/>
      <c r="M590" s="211"/>
      <c r="N590" s="212"/>
      <c r="O590" s="212"/>
      <c r="P590" s="212"/>
      <c r="Q590" s="212"/>
      <c r="R590" s="212"/>
      <c r="S590" s="212"/>
      <c r="T590" s="213"/>
      <c r="AT590" s="214" t="s">
        <v>140</v>
      </c>
      <c r="AU590" s="214" t="s">
        <v>84</v>
      </c>
      <c r="AV590" s="14" t="s">
        <v>84</v>
      </c>
      <c r="AW590" s="14" t="s">
        <v>35</v>
      </c>
      <c r="AX590" s="14" t="s">
        <v>74</v>
      </c>
      <c r="AY590" s="214" t="s">
        <v>130</v>
      </c>
    </row>
    <row r="591" spans="1:65" s="15" customFormat="1" ht="11.25" x14ac:dyDescent="0.2">
      <c r="B591" s="215"/>
      <c r="C591" s="216"/>
      <c r="D591" s="195" t="s">
        <v>140</v>
      </c>
      <c r="E591" s="217" t="s">
        <v>19</v>
      </c>
      <c r="F591" s="218" t="s">
        <v>143</v>
      </c>
      <c r="G591" s="216"/>
      <c r="H591" s="219">
        <v>5.0999999999999997E-2</v>
      </c>
      <c r="I591" s="220"/>
      <c r="J591" s="216"/>
      <c r="K591" s="216"/>
      <c r="L591" s="221"/>
      <c r="M591" s="222"/>
      <c r="N591" s="223"/>
      <c r="O591" s="223"/>
      <c r="P591" s="223"/>
      <c r="Q591" s="223"/>
      <c r="R591" s="223"/>
      <c r="S591" s="223"/>
      <c r="T591" s="224"/>
      <c r="AT591" s="225" t="s">
        <v>140</v>
      </c>
      <c r="AU591" s="225" t="s">
        <v>84</v>
      </c>
      <c r="AV591" s="15" t="s">
        <v>137</v>
      </c>
      <c r="AW591" s="15" t="s">
        <v>35</v>
      </c>
      <c r="AX591" s="15" t="s">
        <v>82</v>
      </c>
      <c r="AY591" s="225" t="s">
        <v>130</v>
      </c>
    </row>
    <row r="592" spans="1:65" s="2" customFormat="1" ht="21.75" customHeight="1" x14ac:dyDescent="0.2">
      <c r="A592" s="36"/>
      <c r="B592" s="37"/>
      <c r="C592" s="175" t="s">
        <v>834</v>
      </c>
      <c r="D592" s="175" t="s">
        <v>132</v>
      </c>
      <c r="E592" s="176" t="s">
        <v>835</v>
      </c>
      <c r="F592" s="177" t="s">
        <v>836</v>
      </c>
      <c r="G592" s="178" t="s">
        <v>135</v>
      </c>
      <c r="H592" s="179">
        <v>75.156999999999996</v>
      </c>
      <c r="I592" s="180"/>
      <c r="J592" s="181">
        <f>ROUND(I592*H592,2)</f>
        <v>0</v>
      </c>
      <c r="K592" s="177" t="s">
        <v>136</v>
      </c>
      <c r="L592" s="41"/>
      <c r="M592" s="182" t="s">
        <v>19</v>
      </c>
      <c r="N592" s="183" t="s">
        <v>45</v>
      </c>
      <c r="O592" s="66"/>
      <c r="P592" s="184">
        <f>O592*H592</f>
        <v>0</v>
      </c>
      <c r="Q592" s="184">
        <v>0</v>
      </c>
      <c r="R592" s="184">
        <f>Q592*H592</f>
        <v>0</v>
      </c>
      <c r="S592" s="184">
        <v>0</v>
      </c>
      <c r="T592" s="185">
        <f>S592*H592</f>
        <v>0</v>
      </c>
      <c r="U592" s="36"/>
      <c r="V592" s="36"/>
      <c r="W592" s="36"/>
      <c r="X592" s="36"/>
      <c r="Y592" s="36"/>
      <c r="Z592" s="36"/>
      <c r="AA592" s="36"/>
      <c r="AB592" s="36"/>
      <c r="AC592" s="36"/>
      <c r="AD592" s="36"/>
      <c r="AE592" s="36"/>
      <c r="AR592" s="186" t="s">
        <v>226</v>
      </c>
      <c r="AT592" s="186" t="s">
        <v>132</v>
      </c>
      <c r="AU592" s="186" t="s">
        <v>84</v>
      </c>
      <c r="AY592" s="19" t="s">
        <v>130</v>
      </c>
      <c r="BE592" s="187">
        <f>IF(N592="základní",J592,0)</f>
        <v>0</v>
      </c>
      <c r="BF592" s="187">
        <f>IF(N592="snížená",J592,0)</f>
        <v>0</v>
      </c>
      <c r="BG592" s="187">
        <f>IF(N592="zákl. přenesená",J592,0)</f>
        <v>0</v>
      </c>
      <c r="BH592" s="187">
        <f>IF(N592="sníž. přenesená",J592,0)</f>
        <v>0</v>
      </c>
      <c r="BI592" s="187">
        <f>IF(N592="nulová",J592,0)</f>
        <v>0</v>
      </c>
      <c r="BJ592" s="19" t="s">
        <v>82</v>
      </c>
      <c r="BK592" s="187">
        <f>ROUND(I592*H592,2)</f>
        <v>0</v>
      </c>
      <c r="BL592" s="19" t="s">
        <v>226</v>
      </c>
      <c r="BM592" s="186" t="s">
        <v>837</v>
      </c>
    </row>
    <row r="593" spans="1:65" s="2" customFormat="1" ht="11.25" x14ac:dyDescent="0.2">
      <c r="A593" s="36"/>
      <c r="B593" s="37"/>
      <c r="C593" s="38"/>
      <c r="D593" s="188" t="s">
        <v>138</v>
      </c>
      <c r="E593" s="38"/>
      <c r="F593" s="189" t="s">
        <v>838</v>
      </c>
      <c r="G593" s="38"/>
      <c r="H593" s="38"/>
      <c r="I593" s="190"/>
      <c r="J593" s="38"/>
      <c r="K593" s="38"/>
      <c r="L593" s="41"/>
      <c r="M593" s="191"/>
      <c r="N593" s="192"/>
      <c r="O593" s="66"/>
      <c r="P593" s="66"/>
      <c r="Q593" s="66"/>
      <c r="R593" s="66"/>
      <c r="S593" s="66"/>
      <c r="T593" s="67"/>
      <c r="U593" s="36"/>
      <c r="V593" s="36"/>
      <c r="W593" s="36"/>
      <c r="X593" s="36"/>
      <c r="Y593" s="36"/>
      <c r="Z593" s="36"/>
      <c r="AA593" s="36"/>
      <c r="AB593" s="36"/>
      <c r="AC593" s="36"/>
      <c r="AD593" s="36"/>
      <c r="AE593" s="36"/>
      <c r="AT593" s="19" t="s">
        <v>138</v>
      </c>
      <c r="AU593" s="19" t="s">
        <v>84</v>
      </c>
    </row>
    <row r="594" spans="1:65" s="13" customFormat="1" ht="11.25" x14ac:dyDescent="0.2">
      <c r="B594" s="193"/>
      <c r="C594" s="194"/>
      <c r="D594" s="195" t="s">
        <v>140</v>
      </c>
      <c r="E594" s="196" t="s">
        <v>19</v>
      </c>
      <c r="F594" s="197" t="s">
        <v>611</v>
      </c>
      <c r="G594" s="194"/>
      <c r="H594" s="196" t="s">
        <v>19</v>
      </c>
      <c r="I594" s="198"/>
      <c r="J594" s="194"/>
      <c r="K594" s="194"/>
      <c r="L594" s="199"/>
      <c r="M594" s="200"/>
      <c r="N594" s="201"/>
      <c r="O594" s="201"/>
      <c r="P594" s="201"/>
      <c r="Q594" s="201"/>
      <c r="R594" s="201"/>
      <c r="S594" s="201"/>
      <c r="T594" s="202"/>
      <c r="AT594" s="203" t="s">
        <v>140</v>
      </c>
      <c r="AU594" s="203" t="s">
        <v>84</v>
      </c>
      <c r="AV594" s="13" t="s">
        <v>82</v>
      </c>
      <c r="AW594" s="13" t="s">
        <v>35</v>
      </c>
      <c r="AX594" s="13" t="s">
        <v>74</v>
      </c>
      <c r="AY594" s="203" t="s">
        <v>130</v>
      </c>
    </row>
    <row r="595" spans="1:65" s="14" customFormat="1" ht="11.25" x14ac:dyDescent="0.2">
      <c r="B595" s="204"/>
      <c r="C595" s="205"/>
      <c r="D595" s="195" t="s">
        <v>140</v>
      </c>
      <c r="E595" s="206" t="s">
        <v>19</v>
      </c>
      <c r="F595" s="207" t="s">
        <v>839</v>
      </c>
      <c r="G595" s="205"/>
      <c r="H595" s="208">
        <v>67.680000000000007</v>
      </c>
      <c r="I595" s="209"/>
      <c r="J595" s="205"/>
      <c r="K595" s="205"/>
      <c r="L595" s="210"/>
      <c r="M595" s="211"/>
      <c r="N595" s="212"/>
      <c r="O595" s="212"/>
      <c r="P595" s="212"/>
      <c r="Q595" s="212"/>
      <c r="R595" s="212"/>
      <c r="S595" s="212"/>
      <c r="T595" s="213"/>
      <c r="AT595" s="214" t="s">
        <v>140</v>
      </c>
      <c r="AU595" s="214" t="s">
        <v>84</v>
      </c>
      <c r="AV595" s="14" t="s">
        <v>84</v>
      </c>
      <c r="AW595" s="14" t="s">
        <v>35</v>
      </c>
      <c r="AX595" s="14" t="s">
        <v>74</v>
      </c>
      <c r="AY595" s="214" t="s">
        <v>130</v>
      </c>
    </row>
    <row r="596" spans="1:65" s="14" customFormat="1" ht="11.25" x14ac:dyDescent="0.2">
      <c r="B596" s="204"/>
      <c r="C596" s="205"/>
      <c r="D596" s="195" t="s">
        <v>140</v>
      </c>
      <c r="E596" s="206" t="s">
        <v>19</v>
      </c>
      <c r="F596" s="207" t="s">
        <v>840</v>
      </c>
      <c r="G596" s="205"/>
      <c r="H596" s="208">
        <v>7.4770000000000003</v>
      </c>
      <c r="I596" s="209"/>
      <c r="J596" s="205"/>
      <c r="K596" s="205"/>
      <c r="L596" s="210"/>
      <c r="M596" s="211"/>
      <c r="N596" s="212"/>
      <c r="O596" s="212"/>
      <c r="P596" s="212"/>
      <c r="Q596" s="212"/>
      <c r="R596" s="212"/>
      <c r="S596" s="212"/>
      <c r="T596" s="213"/>
      <c r="AT596" s="214" t="s">
        <v>140</v>
      </c>
      <c r="AU596" s="214" t="s">
        <v>84</v>
      </c>
      <c r="AV596" s="14" t="s">
        <v>84</v>
      </c>
      <c r="AW596" s="14" t="s">
        <v>35</v>
      </c>
      <c r="AX596" s="14" t="s">
        <v>74</v>
      </c>
      <c r="AY596" s="214" t="s">
        <v>130</v>
      </c>
    </row>
    <row r="597" spans="1:65" s="15" customFormat="1" ht="11.25" x14ac:dyDescent="0.2">
      <c r="B597" s="215"/>
      <c r="C597" s="216"/>
      <c r="D597" s="195" t="s">
        <v>140</v>
      </c>
      <c r="E597" s="217" t="s">
        <v>19</v>
      </c>
      <c r="F597" s="218" t="s">
        <v>143</v>
      </c>
      <c r="G597" s="216"/>
      <c r="H597" s="219">
        <v>75.157000000000011</v>
      </c>
      <c r="I597" s="220"/>
      <c r="J597" s="216"/>
      <c r="K597" s="216"/>
      <c r="L597" s="221"/>
      <c r="M597" s="222"/>
      <c r="N597" s="223"/>
      <c r="O597" s="223"/>
      <c r="P597" s="223"/>
      <c r="Q597" s="223"/>
      <c r="R597" s="223"/>
      <c r="S597" s="223"/>
      <c r="T597" s="224"/>
      <c r="AT597" s="225" t="s">
        <v>140</v>
      </c>
      <c r="AU597" s="225" t="s">
        <v>84</v>
      </c>
      <c r="AV597" s="15" t="s">
        <v>137</v>
      </c>
      <c r="AW597" s="15" t="s">
        <v>35</v>
      </c>
      <c r="AX597" s="15" t="s">
        <v>82</v>
      </c>
      <c r="AY597" s="225" t="s">
        <v>130</v>
      </c>
    </row>
    <row r="598" spans="1:65" s="2" customFormat="1" ht="16.5" customHeight="1" x14ac:dyDescent="0.2">
      <c r="A598" s="36"/>
      <c r="B598" s="37"/>
      <c r="C598" s="226" t="s">
        <v>841</v>
      </c>
      <c r="D598" s="226" t="s">
        <v>180</v>
      </c>
      <c r="E598" s="227" t="s">
        <v>842</v>
      </c>
      <c r="F598" s="228" t="s">
        <v>843</v>
      </c>
      <c r="G598" s="229" t="s">
        <v>265</v>
      </c>
      <c r="H598" s="230">
        <v>3.4000000000000002E-2</v>
      </c>
      <c r="I598" s="231"/>
      <c r="J598" s="232">
        <f>ROUND(I598*H598,2)</f>
        <v>0</v>
      </c>
      <c r="K598" s="228" t="s">
        <v>136</v>
      </c>
      <c r="L598" s="233"/>
      <c r="M598" s="234" t="s">
        <v>19</v>
      </c>
      <c r="N598" s="235" t="s">
        <v>45</v>
      </c>
      <c r="O598" s="66"/>
      <c r="P598" s="184">
        <f>O598*H598</f>
        <v>0</v>
      </c>
      <c r="Q598" s="184">
        <v>1</v>
      </c>
      <c r="R598" s="184">
        <f>Q598*H598</f>
        <v>3.4000000000000002E-2</v>
      </c>
      <c r="S598" s="184">
        <v>0</v>
      </c>
      <c r="T598" s="185">
        <f>S598*H598</f>
        <v>0</v>
      </c>
      <c r="U598" s="36"/>
      <c r="V598" s="36"/>
      <c r="W598" s="36"/>
      <c r="X598" s="36"/>
      <c r="Y598" s="36"/>
      <c r="Z598" s="36"/>
      <c r="AA598" s="36"/>
      <c r="AB598" s="36"/>
      <c r="AC598" s="36"/>
      <c r="AD598" s="36"/>
      <c r="AE598" s="36"/>
      <c r="AR598" s="186" t="s">
        <v>281</v>
      </c>
      <c r="AT598" s="186" t="s">
        <v>180</v>
      </c>
      <c r="AU598" s="186" t="s">
        <v>84</v>
      </c>
      <c r="AY598" s="19" t="s">
        <v>130</v>
      </c>
      <c r="BE598" s="187">
        <f>IF(N598="základní",J598,0)</f>
        <v>0</v>
      </c>
      <c r="BF598" s="187">
        <f>IF(N598="snížená",J598,0)</f>
        <v>0</v>
      </c>
      <c r="BG598" s="187">
        <f>IF(N598="zákl. přenesená",J598,0)</f>
        <v>0</v>
      </c>
      <c r="BH598" s="187">
        <f>IF(N598="sníž. přenesená",J598,0)</f>
        <v>0</v>
      </c>
      <c r="BI598" s="187">
        <f>IF(N598="nulová",J598,0)</f>
        <v>0</v>
      </c>
      <c r="BJ598" s="19" t="s">
        <v>82</v>
      </c>
      <c r="BK598" s="187">
        <f>ROUND(I598*H598,2)</f>
        <v>0</v>
      </c>
      <c r="BL598" s="19" t="s">
        <v>226</v>
      </c>
      <c r="BM598" s="186" t="s">
        <v>844</v>
      </c>
    </row>
    <row r="599" spans="1:65" s="14" customFormat="1" ht="11.25" x14ac:dyDescent="0.2">
      <c r="B599" s="204"/>
      <c r="C599" s="205"/>
      <c r="D599" s="195" t="s">
        <v>140</v>
      </c>
      <c r="E599" s="206" t="s">
        <v>19</v>
      </c>
      <c r="F599" s="207" t="s">
        <v>845</v>
      </c>
      <c r="G599" s="205"/>
      <c r="H599" s="208">
        <v>3.4000000000000002E-2</v>
      </c>
      <c r="I599" s="209"/>
      <c r="J599" s="205"/>
      <c r="K599" s="205"/>
      <c r="L599" s="210"/>
      <c r="M599" s="211"/>
      <c r="N599" s="212"/>
      <c r="O599" s="212"/>
      <c r="P599" s="212"/>
      <c r="Q599" s="212"/>
      <c r="R599" s="212"/>
      <c r="S599" s="212"/>
      <c r="T599" s="213"/>
      <c r="AT599" s="214" t="s">
        <v>140</v>
      </c>
      <c r="AU599" s="214" t="s">
        <v>84</v>
      </c>
      <c r="AV599" s="14" t="s">
        <v>84</v>
      </c>
      <c r="AW599" s="14" t="s">
        <v>35</v>
      </c>
      <c r="AX599" s="14" t="s">
        <v>74</v>
      </c>
      <c r="AY599" s="214" t="s">
        <v>130</v>
      </c>
    </row>
    <row r="600" spans="1:65" s="15" customFormat="1" ht="11.25" x14ac:dyDescent="0.2">
      <c r="B600" s="215"/>
      <c r="C600" s="216"/>
      <c r="D600" s="195" t="s">
        <v>140</v>
      </c>
      <c r="E600" s="217" t="s">
        <v>19</v>
      </c>
      <c r="F600" s="218" t="s">
        <v>143</v>
      </c>
      <c r="G600" s="216"/>
      <c r="H600" s="219">
        <v>3.4000000000000002E-2</v>
      </c>
      <c r="I600" s="220"/>
      <c r="J600" s="216"/>
      <c r="K600" s="216"/>
      <c r="L600" s="221"/>
      <c r="M600" s="222"/>
      <c r="N600" s="223"/>
      <c r="O600" s="223"/>
      <c r="P600" s="223"/>
      <c r="Q600" s="223"/>
      <c r="R600" s="223"/>
      <c r="S600" s="223"/>
      <c r="T600" s="224"/>
      <c r="AT600" s="225" t="s">
        <v>140</v>
      </c>
      <c r="AU600" s="225" t="s">
        <v>84</v>
      </c>
      <c r="AV600" s="15" t="s">
        <v>137</v>
      </c>
      <c r="AW600" s="15" t="s">
        <v>35</v>
      </c>
      <c r="AX600" s="15" t="s">
        <v>82</v>
      </c>
      <c r="AY600" s="225" t="s">
        <v>130</v>
      </c>
    </row>
    <row r="601" spans="1:65" s="2" customFormat="1" ht="16.5" customHeight="1" x14ac:dyDescent="0.2">
      <c r="A601" s="36"/>
      <c r="B601" s="37"/>
      <c r="C601" s="175" t="s">
        <v>846</v>
      </c>
      <c r="D601" s="175" t="s">
        <v>132</v>
      </c>
      <c r="E601" s="176" t="s">
        <v>847</v>
      </c>
      <c r="F601" s="177" t="s">
        <v>848</v>
      </c>
      <c r="G601" s="178" t="s">
        <v>135</v>
      </c>
      <c r="H601" s="179">
        <v>108.47</v>
      </c>
      <c r="I601" s="180"/>
      <c r="J601" s="181">
        <f>ROUND(I601*H601,2)</f>
        <v>0</v>
      </c>
      <c r="K601" s="177" t="s">
        <v>136</v>
      </c>
      <c r="L601" s="41"/>
      <c r="M601" s="182" t="s">
        <v>19</v>
      </c>
      <c r="N601" s="183" t="s">
        <v>45</v>
      </c>
      <c r="O601" s="66"/>
      <c r="P601" s="184">
        <f>O601*H601</f>
        <v>0</v>
      </c>
      <c r="Q601" s="184">
        <v>4.0000000000000002E-4</v>
      </c>
      <c r="R601" s="184">
        <f>Q601*H601</f>
        <v>4.3388000000000003E-2</v>
      </c>
      <c r="S601" s="184">
        <v>0</v>
      </c>
      <c r="T601" s="185">
        <f>S601*H601</f>
        <v>0</v>
      </c>
      <c r="U601" s="36"/>
      <c r="V601" s="36"/>
      <c r="W601" s="36"/>
      <c r="X601" s="36"/>
      <c r="Y601" s="36"/>
      <c r="Z601" s="36"/>
      <c r="AA601" s="36"/>
      <c r="AB601" s="36"/>
      <c r="AC601" s="36"/>
      <c r="AD601" s="36"/>
      <c r="AE601" s="36"/>
      <c r="AR601" s="186" t="s">
        <v>226</v>
      </c>
      <c r="AT601" s="186" t="s">
        <v>132</v>
      </c>
      <c r="AU601" s="186" t="s">
        <v>84</v>
      </c>
      <c r="AY601" s="19" t="s">
        <v>130</v>
      </c>
      <c r="BE601" s="187">
        <f>IF(N601="základní",J601,0)</f>
        <v>0</v>
      </c>
      <c r="BF601" s="187">
        <f>IF(N601="snížená",J601,0)</f>
        <v>0</v>
      </c>
      <c r="BG601" s="187">
        <f>IF(N601="zákl. přenesená",J601,0)</f>
        <v>0</v>
      </c>
      <c r="BH601" s="187">
        <f>IF(N601="sníž. přenesená",J601,0)</f>
        <v>0</v>
      </c>
      <c r="BI601" s="187">
        <f>IF(N601="nulová",J601,0)</f>
        <v>0</v>
      </c>
      <c r="BJ601" s="19" t="s">
        <v>82</v>
      </c>
      <c r="BK601" s="187">
        <f>ROUND(I601*H601,2)</f>
        <v>0</v>
      </c>
      <c r="BL601" s="19" t="s">
        <v>226</v>
      </c>
      <c r="BM601" s="186" t="s">
        <v>849</v>
      </c>
    </row>
    <row r="602" spans="1:65" s="2" customFormat="1" ht="11.25" x14ac:dyDescent="0.2">
      <c r="A602" s="36"/>
      <c r="B602" s="37"/>
      <c r="C602" s="38"/>
      <c r="D602" s="188" t="s">
        <v>138</v>
      </c>
      <c r="E602" s="38"/>
      <c r="F602" s="189" t="s">
        <v>850</v>
      </c>
      <c r="G602" s="38"/>
      <c r="H602" s="38"/>
      <c r="I602" s="190"/>
      <c r="J602" s="38"/>
      <c r="K602" s="38"/>
      <c r="L602" s="41"/>
      <c r="M602" s="191"/>
      <c r="N602" s="192"/>
      <c r="O602" s="66"/>
      <c r="P602" s="66"/>
      <c r="Q602" s="66"/>
      <c r="R602" s="66"/>
      <c r="S602" s="66"/>
      <c r="T602" s="67"/>
      <c r="U602" s="36"/>
      <c r="V602" s="36"/>
      <c r="W602" s="36"/>
      <c r="X602" s="36"/>
      <c r="Y602" s="36"/>
      <c r="Z602" s="36"/>
      <c r="AA602" s="36"/>
      <c r="AB602" s="36"/>
      <c r="AC602" s="36"/>
      <c r="AD602" s="36"/>
      <c r="AE602" s="36"/>
      <c r="AT602" s="19" t="s">
        <v>138</v>
      </c>
      <c r="AU602" s="19" t="s">
        <v>84</v>
      </c>
    </row>
    <row r="603" spans="1:65" s="13" customFormat="1" ht="11.25" x14ac:dyDescent="0.2">
      <c r="B603" s="193"/>
      <c r="C603" s="194"/>
      <c r="D603" s="195" t="s">
        <v>140</v>
      </c>
      <c r="E603" s="196" t="s">
        <v>19</v>
      </c>
      <c r="F603" s="197" t="s">
        <v>611</v>
      </c>
      <c r="G603" s="194"/>
      <c r="H603" s="196" t="s">
        <v>19</v>
      </c>
      <c r="I603" s="198"/>
      <c r="J603" s="194"/>
      <c r="K603" s="194"/>
      <c r="L603" s="199"/>
      <c r="M603" s="200"/>
      <c r="N603" s="201"/>
      <c r="O603" s="201"/>
      <c r="P603" s="201"/>
      <c r="Q603" s="201"/>
      <c r="R603" s="201"/>
      <c r="S603" s="201"/>
      <c r="T603" s="202"/>
      <c r="AT603" s="203" t="s">
        <v>140</v>
      </c>
      <c r="AU603" s="203" t="s">
        <v>84</v>
      </c>
      <c r="AV603" s="13" t="s">
        <v>82</v>
      </c>
      <c r="AW603" s="13" t="s">
        <v>35</v>
      </c>
      <c r="AX603" s="13" t="s">
        <v>74</v>
      </c>
      <c r="AY603" s="203" t="s">
        <v>130</v>
      </c>
    </row>
    <row r="604" spans="1:65" s="13" customFormat="1" ht="11.25" x14ac:dyDescent="0.2">
      <c r="B604" s="193"/>
      <c r="C604" s="194"/>
      <c r="D604" s="195" t="s">
        <v>140</v>
      </c>
      <c r="E604" s="196" t="s">
        <v>19</v>
      </c>
      <c r="F604" s="197" t="s">
        <v>851</v>
      </c>
      <c r="G604" s="194"/>
      <c r="H604" s="196" t="s">
        <v>19</v>
      </c>
      <c r="I604" s="198"/>
      <c r="J604" s="194"/>
      <c r="K604" s="194"/>
      <c r="L604" s="199"/>
      <c r="M604" s="200"/>
      <c r="N604" s="201"/>
      <c r="O604" s="201"/>
      <c r="P604" s="201"/>
      <c r="Q604" s="201"/>
      <c r="R604" s="201"/>
      <c r="S604" s="201"/>
      <c r="T604" s="202"/>
      <c r="AT604" s="203" t="s">
        <v>140</v>
      </c>
      <c r="AU604" s="203" t="s">
        <v>84</v>
      </c>
      <c r="AV604" s="13" t="s">
        <v>82</v>
      </c>
      <c r="AW604" s="13" t="s">
        <v>35</v>
      </c>
      <c r="AX604" s="13" t="s">
        <v>74</v>
      </c>
      <c r="AY604" s="203" t="s">
        <v>130</v>
      </c>
    </row>
    <row r="605" spans="1:65" s="14" customFormat="1" ht="11.25" x14ac:dyDescent="0.2">
      <c r="B605" s="204"/>
      <c r="C605" s="205"/>
      <c r="D605" s="195" t="s">
        <v>140</v>
      </c>
      <c r="E605" s="206" t="s">
        <v>19</v>
      </c>
      <c r="F605" s="207" t="s">
        <v>852</v>
      </c>
      <c r="G605" s="205"/>
      <c r="H605" s="208">
        <v>20.7</v>
      </c>
      <c r="I605" s="209"/>
      <c r="J605" s="205"/>
      <c r="K605" s="205"/>
      <c r="L605" s="210"/>
      <c r="M605" s="211"/>
      <c r="N605" s="212"/>
      <c r="O605" s="212"/>
      <c r="P605" s="212"/>
      <c r="Q605" s="212"/>
      <c r="R605" s="212"/>
      <c r="S605" s="212"/>
      <c r="T605" s="213"/>
      <c r="AT605" s="214" t="s">
        <v>140</v>
      </c>
      <c r="AU605" s="214" t="s">
        <v>84</v>
      </c>
      <c r="AV605" s="14" t="s">
        <v>84</v>
      </c>
      <c r="AW605" s="14" t="s">
        <v>35</v>
      </c>
      <c r="AX605" s="14" t="s">
        <v>74</v>
      </c>
      <c r="AY605" s="214" t="s">
        <v>130</v>
      </c>
    </row>
    <row r="606" spans="1:65" s="14" customFormat="1" ht="11.25" x14ac:dyDescent="0.2">
      <c r="B606" s="204"/>
      <c r="C606" s="205"/>
      <c r="D606" s="195" t="s">
        <v>140</v>
      </c>
      <c r="E606" s="206" t="s">
        <v>19</v>
      </c>
      <c r="F606" s="207" t="s">
        <v>853</v>
      </c>
      <c r="G606" s="205"/>
      <c r="H606" s="208">
        <v>25.5</v>
      </c>
      <c r="I606" s="209"/>
      <c r="J606" s="205"/>
      <c r="K606" s="205"/>
      <c r="L606" s="210"/>
      <c r="M606" s="211"/>
      <c r="N606" s="212"/>
      <c r="O606" s="212"/>
      <c r="P606" s="212"/>
      <c r="Q606" s="212"/>
      <c r="R606" s="212"/>
      <c r="S606" s="212"/>
      <c r="T606" s="213"/>
      <c r="AT606" s="214" t="s">
        <v>140</v>
      </c>
      <c r="AU606" s="214" t="s">
        <v>84</v>
      </c>
      <c r="AV606" s="14" t="s">
        <v>84</v>
      </c>
      <c r="AW606" s="14" t="s">
        <v>35</v>
      </c>
      <c r="AX606" s="14" t="s">
        <v>74</v>
      </c>
      <c r="AY606" s="214" t="s">
        <v>130</v>
      </c>
    </row>
    <row r="607" spans="1:65" s="14" customFormat="1" ht="11.25" x14ac:dyDescent="0.2">
      <c r="B607" s="204"/>
      <c r="C607" s="205"/>
      <c r="D607" s="195" t="s">
        <v>140</v>
      </c>
      <c r="E607" s="206" t="s">
        <v>19</v>
      </c>
      <c r="F607" s="207" t="s">
        <v>854</v>
      </c>
      <c r="G607" s="205"/>
      <c r="H607" s="208">
        <v>23.87</v>
      </c>
      <c r="I607" s="209"/>
      <c r="J607" s="205"/>
      <c r="K607" s="205"/>
      <c r="L607" s="210"/>
      <c r="M607" s="211"/>
      <c r="N607" s="212"/>
      <c r="O607" s="212"/>
      <c r="P607" s="212"/>
      <c r="Q607" s="212"/>
      <c r="R607" s="212"/>
      <c r="S607" s="212"/>
      <c r="T607" s="213"/>
      <c r="AT607" s="214" t="s">
        <v>140</v>
      </c>
      <c r="AU607" s="214" t="s">
        <v>84</v>
      </c>
      <c r="AV607" s="14" t="s">
        <v>84</v>
      </c>
      <c r="AW607" s="14" t="s">
        <v>35</v>
      </c>
      <c r="AX607" s="14" t="s">
        <v>74</v>
      </c>
      <c r="AY607" s="214" t="s">
        <v>130</v>
      </c>
    </row>
    <row r="608" spans="1:65" s="14" customFormat="1" ht="11.25" x14ac:dyDescent="0.2">
      <c r="B608" s="204"/>
      <c r="C608" s="205"/>
      <c r="D608" s="195" t="s">
        <v>140</v>
      </c>
      <c r="E608" s="206" t="s">
        <v>19</v>
      </c>
      <c r="F608" s="207" t="s">
        <v>855</v>
      </c>
      <c r="G608" s="205"/>
      <c r="H608" s="208">
        <v>38.4</v>
      </c>
      <c r="I608" s="209"/>
      <c r="J608" s="205"/>
      <c r="K608" s="205"/>
      <c r="L608" s="210"/>
      <c r="M608" s="211"/>
      <c r="N608" s="212"/>
      <c r="O608" s="212"/>
      <c r="P608" s="212"/>
      <c r="Q608" s="212"/>
      <c r="R608" s="212"/>
      <c r="S608" s="212"/>
      <c r="T608" s="213"/>
      <c r="AT608" s="214" t="s">
        <v>140</v>
      </c>
      <c r="AU608" s="214" t="s">
        <v>84</v>
      </c>
      <c r="AV608" s="14" t="s">
        <v>84</v>
      </c>
      <c r="AW608" s="14" t="s">
        <v>35</v>
      </c>
      <c r="AX608" s="14" t="s">
        <v>74</v>
      </c>
      <c r="AY608" s="214" t="s">
        <v>130</v>
      </c>
    </row>
    <row r="609" spans="1:65" s="15" customFormat="1" ht="11.25" x14ac:dyDescent="0.2">
      <c r="B609" s="215"/>
      <c r="C609" s="216"/>
      <c r="D609" s="195" t="s">
        <v>140</v>
      </c>
      <c r="E609" s="217" t="s">
        <v>19</v>
      </c>
      <c r="F609" s="218" t="s">
        <v>143</v>
      </c>
      <c r="G609" s="216"/>
      <c r="H609" s="219">
        <v>108.47</v>
      </c>
      <c r="I609" s="220"/>
      <c r="J609" s="216"/>
      <c r="K609" s="216"/>
      <c r="L609" s="221"/>
      <c r="M609" s="222"/>
      <c r="N609" s="223"/>
      <c r="O609" s="223"/>
      <c r="P609" s="223"/>
      <c r="Q609" s="223"/>
      <c r="R609" s="223"/>
      <c r="S609" s="223"/>
      <c r="T609" s="224"/>
      <c r="AT609" s="225" t="s">
        <v>140</v>
      </c>
      <c r="AU609" s="225" t="s">
        <v>84</v>
      </c>
      <c r="AV609" s="15" t="s">
        <v>137</v>
      </c>
      <c r="AW609" s="15" t="s">
        <v>35</v>
      </c>
      <c r="AX609" s="15" t="s">
        <v>82</v>
      </c>
      <c r="AY609" s="225" t="s">
        <v>130</v>
      </c>
    </row>
    <row r="610" spans="1:65" s="2" customFormat="1" ht="16.5" customHeight="1" x14ac:dyDescent="0.2">
      <c r="A610" s="36"/>
      <c r="B610" s="37"/>
      <c r="C610" s="175" t="s">
        <v>856</v>
      </c>
      <c r="D610" s="175" t="s">
        <v>132</v>
      </c>
      <c r="E610" s="176" t="s">
        <v>857</v>
      </c>
      <c r="F610" s="177" t="s">
        <v>858</v>
      </c>
      <c r="G610" s="178" t="s">
        <v>135</v>
      </c>
      <c r="H610" s="179">
        <v>44.930999999999997</v>
      </c>
      <c r="I610" s="180"/>
      <c r="J610" s="181">
        <f>ROUND(I610*H610,2)</f>
        <v>0</v>
      </c>
      <c r="K610" s="177" t="s">
        <v>136</v>
      </c>
      <c r="L610" s="41"/>
      <c r="M610" s="182" t="s">
        <v>19</v>
      </c>
      <c r="N610" s="183" t="s">
        <v>45</v>
      </c>
      <c r="O610" s="66"/>
      <c r="P610" s="184">
        <f>O610*H610</f>
        <v>0</v>
      </c>
      <c r="Q610" s="184">
        <v>4.0000000000000002E-4</v>
      </c>
      <c r="R610" s="184">
        <f>Q610*H610</f>
        <v>1.7972399999999999E-2</v>
      </c>
      <c r="S610" s="184">
        <v>0</v>
      </c>
      <c r="T610" s="185">
        <f>S610*H610</f>
        <v>0</v>
      </c>
      <c r="U610" s="36"/>
      <c r="V610" s="36"/>
      <c r="W610" s="36"/>
      <c r="X610" s="36"/>
      <c r="Y610" s="36"/>
      <c r="Z610" s="36"/>
      <c r="AA610" s="36"/>
      <c r="AB610" s="36"/>
      <c r="AC610" s="36"/>
      <c r="AD610" s="36"/>
      <c r="AE610" s="36"/>
      <c r="AR610" s="186" t="s">
        <v>226</v>
      </c>
      <c r="AT610" s="186" t="s">
        <v>132</v>
      </c>
      <c r="AU610" s="186" t="s">
        <v>84</v>
      </c>
      <c r="AY610" s="19" t="s">
        <v>130</v>
      </c>
      <c r="BE610" s="187">
        <f>IF(N610="základní",J610,0)</f>
        <v>0</v>
      </c>
      <c r="BF610" s="187">
        <f>IF(N610="snížená",J610,0)</f>
        <v>0</v>
      </c>
      <c r="BG610" s="187">
        <f>IF(N610="zákl. přenesená",J610,0)</f>
        <v>0</v>
      </c>
      <c r="BH610" s="187">
        <f>IF(N610="sníž. přenesená",J610,0)</f>
        <v>0</v>
      </c>
      <c r="BI610" s="187">
        <f>IF(N610="nulová",J610,0)</f>
        <v>0</v>
      </c>
      <c r="BJ610" s="19" t="s">
        <v>82</v>
      </c>
      <c r="BK610" s="187">
        <f>ROUND(I610*H610,2)</f>
        <v>0</v>
      </c>
      <c r="BL610" s="19" t="s">
        <v>226</v>
      </c>
      <c r="BM610" s="186" t="s">
        <v>859</v>
      </c>
    </row>
    <row r="611" spans="1:65" s="2" customFormat="1" ht="11.25" x14ac:dyDescent="0.2">
      <c r="A611" s="36"/>
      <c r="B611" s="37"/>
      <c r="C611" s="38"/>
      <c r="D611" s="188" t="s">
        <v>138</v>
      </c>
      <c r="E611" s="38"/>
      <c r="F611" s="189" t="s">
        <v>860</v>
      </c>
      <c r="G611" s="38"/>
      <c r="H611" s="38"/>
      <c r="I611" s="190"/>
      <c r="J611" s="38"/>
      <c r="K611" s="38"/>
      <c r="L611" s="41"/>
      <c r="M611" s="191"/>
      <c r="N611" s="192"/>
      <c r="O611" s="66"/>
      <c r="P611" s="66"/>
      <c r="Q611" s="66"/>
      <c r="R611" s="66"/>
      <c r="S611" s="66"/>
      <c r="T611" s="67"/>
      <c r="U611" s="36"/>
      <c r="V611" s="36"/>
      <c r="W611" s="36"/>
      <c r="X611" s="36"/>
      <c r="Y611" s="36"/>
      <c r="Z611" s="36"/>
      <c r="AA611" s="36"/>
      <c r="AB611" s="36"/>
      <c r="AC611" s="36"/>
      <c r="AD611" s="36"/>
      <c r="AE611" s="36"/>
      <c r="AT611" s="19" t="s">
        <v>138</v>
      </c>
      <c r="AU611" s="19" t="s">
        <v>84</v>
      </c>
    </row>
    <row r="612" spans="1:65" s="13" customFormat="1" ht="11.25" x14ac:dyDescent="0.2">
      <c r="B612" s="193"/>
      <c r="C612" s="194"/>
      <c r="D612" s="195" t="s">
        <v>140</v>
      </c>
      <c r="E612" s="196" t="s">
        <v>19</v>
      </c>
      <c r="F612" s="197" t="s">
        <v>611</v>
      </c>
      <c r="G612" s="194"/>
      <c r="H612" s="196" t="s">
        <v>19</v>
      </c>
      <c r="I612" s="198"/>
      <c r="J612" s="194"/>
      <c r="K612" s="194"/>
      <c r="L612" s="199"/>
      <c r="M612" s="200"/>
      <c r="N612" s="201"/>
      <c r="O612" s="201"/>
      <c r="P612" s="201"/>
      <c r="Q612" s="201"/>
      <c r="R612" s="201"/>
      <c r="S612" s="201"/>
      <c r="T612" s="202"/>
      <c r="AT612" s="203" t="s">
        <v>140</v>
      </c>
      <c r="AU612" s="203" t="s">
        <v>84</v>
      </c>
      <c r="AV612" s="13" t="s">
        <v>82</v>
      </c>
      <c r="AW612" s="13" t="s">
        <v>35</v>
      </c>
      <c r="AX612" s="13" t="s">
        <v>74</v>
      </c>
      <c r="AY612" s="203" t="s">
        <v>130</v>
      </c>
    </row>
    <row r="613" spans="1:65" s="13" customFormat="1" ht="11.25" x14ac:dyDescent="0.2">
      <c r="B613" s="193"/>
      <c r="C613" s="194"/>
      <c r="D613" s="195" t="s">
        <v>140</v>
      </c>
      <c r="E613" s="196" t="s">
        <v>19</v>
      </c>
      <c r="F613" s="197" t="s">
        <v>851</v>
      </c>
      <c r="G613" s="194"/>
      <c r="H613" s="196" t="s">
        <v>19</v>
      </c>
      <c r="I613" s="198"/>
      <c r="J613" s="194"/>
      <c r="K613" s="194"/>
      <c r="L613" s="199"/>
      <c r="M613" s="200"/>
      <c r="N613" s="201"/>
      <c r="O613" s="201"/>
      <c r="P613" s="201"/>
      <c r="Q613" s="201"/>
      <c r="R613" s="201"/>
      <c r="S613" s="201"/>
      <c r="T613" s="202"/>
      <c r="AT613" s="203" t="s">
        <v>140</v>
      </c>
      <c r="AU613" s="203" t="s">
        <v>84</v>
      </c>
      <c r="AV613" s="13" t="s">
        <v>82</v>
      </c>
      <c r="AW613" s="13" t="s">
        <v>35</v>
      </c>
      <c r="AX613" s="13" t="s">
        <v>74</v>
      </c>
      <c r="AY613" s="203" t="s">
        <v>130</v>
      </c>
    </row>
    <row r="614" spans="1:65" s="14" customFormat="1" ht="11.25" x14ac:dyDescent="0.2">
      <c r="B614" s="204"/>
      <c r="C614" s="205"/>
      <c r="D614" s="195" t="s">
        <v>140</v>
      </c>
      <c r="E614" s="206" t="s">
        <v>19</v>
      </c>
      <c r="F614" s="207" t="s">
        <v>861</v>
      </c>
      <c r="G614" s="205"/>
      <c r="H614" s="208">
        <v>39.6</v>
      </c>
      <c r="I614" s="209"/>
      <c r="J614" s="205"/>
      <c r="K614" s="205"/>
      <c r="L614" s="210"/>
      <c r="M614" s="211"/>
      <c r="N614" s="212"/>
      <c r="O614" s="212"/>
      <c r="P614" s="212"/>
      <c r="Q614" s="212"/>
      <c r="R614" s="212"/>
      <c r="S614" s="212"/>
      <c r="T614" s="213"/>
      <c r="AT614" s="214" t="s">
        <v>140</v>
      </c>
      <c r="AU614" s="214" t="s">
        <v>84</v>
      </c>
      <c r="AV614" s="14" t="s">
        <v>84</v>
      </c>
      <c r="AW614" s="14" t="s">
        <v>35</v>
      </c>
      <c r="AX614" s="14" t="s">
        <v>74</v>
      </c>
      <c r="AY614" s="214" t="s">
        <v>130</v>
      </c>
    </row>
    <row r="615" spans="1:65" s="14" customFormat="1" ht="11.25" x14ac:dyDescent="0.2">
      <c r="B615" s="204"/>
      <c r="C615" s="205"/>
      <c r="D615" s="195" t="s">
        <v>140</v>
      </c>
      <c r="E615" s="206" t="s">
        <v>19</v>
      </c>
      <c r="F615" s="207" t="s">
        <v>862</v>
      </c>
      <c r="G615" s="205"/>
      <c r="H615" s="208">
        <v>5.3310000000000004</v>
      </c>
      <c r="I615" s="209"/>
      <c r="J615" s="205"/>
      <c r="K615" s="205"/>
      <c r="L615" s="210"/>
      <c r="M615" s="211"/>
      <c r="N615" s="212"/>
      <c r="O615" s="212"/>
      <c r="P615" s="212"/>
      <c r="Q615" s="212"/>
      <c r="R615" s="212"/>
      <c r="S615" s="212"/>
      <c r="T615" s="213"/>
      <c r="AT615" s="214" t="s">
        <v>140</v>
      </c>
      <c r="AU615" s="214" t="s">
        <v>84</v>
      </c>
      <c r="AV615" s="14" t="s">
        <v>84</v>
      </c>
      <c r="AW615" s="14" t="s">
        <v>35</v>
      </c>
      <c r="AX615" s="14" t="s">
        <v>74</v>
      </c>
      <c r="AY615" s="214" t="s">
        <v>130</v>
      </c>
    </row>
    <row r="616" spans="1:65" s="15" customFormat="1" ht="11.25" x14ac:dyDescent="0.2">
      <c r="B616" s="215"/>
      <c r="C616" s="216"/>
      <c r="D616" s="195" t="s">
        <v>140</v>
      </c>
      <c r="E616" s="217" t="s">
        <v>19</v>
      </c>
      <c r="F616" s="218" t="s">
        <v>143</v>
      </c>
      <c r="G616" s="216"/>
      <c r="H616" s="219">
        <v>44.931000000000004</v>
      </c>
      <c r="I616" s="220"/>
      <c r="J616" s="216"/>
      <c r="K616" s="216"/>
      <c r="L616" s="221"/>
      <c r="M616" s="222"/>
      <c r="N616" s="223"/>
      <c r="O616" s="223"/>
      <c r="P616" s="223"/>
      <c r="Q616" s="223"/>
      <c r="R616" s="223"/>
      <c r="S616" s="223"/>
      <c r="T616" s="224"/>
      <c r="AT616" s="225" t="s">
        <v>140</v>
      </c>
      <c r="AU616" s="225" t="s">
        <v>84</v>
      </c>
      <c r="AV616" s="15" t="s">
        <v>137</v>
      </c>
      <c r="AW616" s="15" t="s">
        <v>35</v>
      </c>
      <c r="AX616" s="15" t="s">
        <v>82</v>
      </c>
      <c r="AY616" s="225" t="s">
        <v>130</v>
      </c>
    </row>
    <row r="617" spans="1:65" s="2" customFormat="1" ht="16.5" customHeight="1" x14ac:dyDescent="0.2">
      <c r="A617" s="36"/>
      <c r="B617" s="37"/>
      <c r="C617" s="226" t="s">
        <v>602</v>
      </c>
      <c r="D617" s="226" t="s">
        <v>180</v>
      </c>
      <c r="E617" s="227" t="s">
        <v>863</v>
      </c>
      <c r="F617" s="228" t="s">
        <v>864</v>
      </c>
      <c r="G617" s="229" t="s">
        <v>135</v>
      </c>
      <c r="H617" s="230">
        <v>168.74100000000001</v>
      </c>
      <c r="I617" s="231"/>
      <c r="J617" s="232">
        <f>ROUND(I617*H617,2)</f>
        <v>0</v>
      </c>
      <c r="K617" s="228" t="s">
        <v>388</v>
      </c>
      <c r="L617" s="233"/>
      <c r="M617" s="234" t="s">
        <v>19</v>
      </c>
      <c r="N617" s="235" t="s">
        <v>45</v>
      </c>
      <c r="O617" s="66"/>
      <c r="P617" s="184">
        <f>O617*H617</f>
        <v>0</v>
      </c>
      <c r="Q617" s="184">
        <v>5.0000000000000001E-3</v>
      </c>
      <c r="R617" s="184">
        <f>Q617*H617</f>
        <v>0.84370500000000004</v>
      </c>
      <c r="S617" s="184">
        <v>0</v>
      </c>
      <c r="T617" s="185">
        <f>S617*H617</f>
        <v>0</v>
      </c>
      <c r="U617" s="36"/>
      <c r="V617" s="36"/>
      <c r="W617" s="36"/>
      <c r="X617" s="36"/>
      <c r="Y617" s="36"/>
      <c r="Z617" s="36"/>
      <c r="AA617" s="36"/>
      <c r="AB617" s="36"/>
      <c r="AC617" s="36"/>
      <c r="AD617" s="36"/>
      <c r="AE617" s="36"/>
      <c r="AR617" s="186" t="s">
        <v>281</v>
      </c>
      <c r="AT617" s="186" t="s">
        <v>180</v>
      </c>
      <c r="AU617" s="186" t="s">
        <v>84</v>
      </c>
      <c r="AY617" s="19" t="s">
        <v>130</v>
      </c>
      <c r="BE617" s="187">
        <f>IF(N617="základní",J617,0)</f>
        <v>0</v>
      </c>
      <c r="BF617" s="187">
        <f>IF(N617="snížená",J617,0)</f>
        <v>0</v>
      </c>
      <c r="BG617" s="187">
        <f>IF(N617="zákl. přenesená",J617,0)</f>
        <v>0</v>
      </c>
      <c r="BH617" s="187">
        <f>IF(N617="sníž. přenesená",J617,0)</f>
        <v>0</v>
      </c>
      <c r="BI617" s="187">
        <f>IF(N617="nulová",J617,0)</f>
        <v>0</v>
      </c>
      <c r="BJ617" s="19" t="s">
        <v>82</v>
      </c>
      <c r="BK617" s="187">
        <f>ROUND(I617*H617,2)</f>
        <v>0</v>
      </c>
      <c r="BL617" s="19" t="s">
        <v>226</v>
      </c>
      <c r="BM617" s="186" t="s">
        <v>865</v>
      </c>
    </row>
    <row r="618" spans="1:65" s="14" customFormat="1" ht="11.25" x14ac:dyDescent="0.2">
      <c r="B618" s="204"/>
      <c r="C618" s="205"/>
      <c r="D618" s="195" t="s">
        <v>140</v>
      </c>
      <c r="E618" s="206" t="s">
        <v>19</v>
      </c>
      <c r="F618" s="207" t="s">
        <v>866</v>
      </c>
      <c r="G618" s="205"/>
      <c r="H618" s="208">
        <v>168.74100000000001</v>
      </c>
      <c r="I618" s="209"/>
      <c r="J618" s="205"/>
      <c r="K618" s="205"/>
      <c r="L618" s="210"/>
      <c r="M618" s="211"/>
      <c r="N618" s="212"/>
      <c r="O618" s="212"/>
      <c r="P618" s="212"/>
      <c r="Q618" s="212"/>
      <c r="R618" s="212"/>
      <c r="S618" s="212"/>
      <c r="T618" s="213"/>
      <c r="AT618" s="214" t="s">
        <v>140</v>
      </c>
      <c r="AU618" s="214" t="s">
        <v>84</v>
      </c>
      <c r="AV618" s="14" t="s">
        <v>84</v>
      </c>
      <c r="AW618" s="14" t="s">
        <v>35</v>
      </c>
      <c r="AX618" s="14" t="s">
        <v>74</v>
      </c>
      <c r="AY618" s="214" t="s">
        <v>130</v>
      </c>
    </row>
    <row r="619" spans="1:65" s="15" customFormat="1" ht="11.25" x14ac:dyDescent="0.2">
      <c r="B619" s="215"/>
      <c r="C619" s="216"/>
      <c r="D619" s="195" t="s">
        <v>140</v>
      </c>
      <c r="E619" s="217" t="s">
        <v>19</v>
      </c>
      <c r="F619" s="218" t="s">
        <v>143</v>
      </c>
      <c r="G619" s="216"/>
      <c r="H619" s="219">
        <v>168.74100000000001</v>
      </c>
      <c r="I619" s="220"/>
      <c r="J619" s="216"/>
      <c r="K619" s="216"/>
      <c r="L619" s="221"/>
      <c r="M619" s="222"/>
      <c r="N619" s="223"/>
      <c r="O619" s="223"/>
      <c r="P619" s="223"/>
      <c r="Q619" s="223"/>
      <c r="R619" s="223"/>
      <c r="S619" s="223"/>
      <c r="T619" s="224"/>
      <c r="AT619" s="225" t="s">
        <v>140</v>
      </c>
      <c r="AU619" s="225" t="s">
        <v>84</v>
      </c>
      <c r="AV619" s="15" t="s">
        <v>137</v>
      </c>
      <c r="AW619" s="15" t="s">
        <v>35</v>
      </c>
      <c r="AX619" s="15" t="s">
        <v>82</v>
      </c>
      <c r="AY619" s="225" t="s">
        <v>130</v>
      </c>
    </row>
    <row r="620" spans="1:65" s="2" customFormat="1" ht="16.5" customHeight="1" x14ac:dyDescent="0.2">
      <c r="A620" s="36"/>
      <c r="B620" s="37"/>
      <c r="C620" s="175" t="s">
        <v>867</v>
      </c>
      <c r="D620" s="175" t="s">
        <v>132</v>
      </c>
      <c r="E620" s="176" t="s">
        <v>868</v>
      </c>
      <c r="F620" s="177" t="s">
        <v>869</v>
      </c>
      <c r="G620" s="178" t="s">
        <v>135</v>
      </c>
      <c r="H620" s="179">
        <v>108.47</v>
      </c>
      <c r="I620" s="180"/>
      <c r="J620" s="181">
        <f>ROUND(I620*H620,2)</f>
        <v>0</v>
      </c>
      <c r="K620" s="177" t="s">
        <v>136</v>
      </c>
      <c r="L620" s="41"/>
      <c r="M620" s="182" t="s">
        <v>19</v>
      </c>
      <c r="N620" s="183" t="s">
        <v>45</v>
      </c>
      <c r="O620" s="66"/>
      <c r="P620" s="184">
        <f>O620*H620</f>
        <v>0</v>
      </c>
      <c r="Q620" s="184">
        <v>0</v>
      </c>
      <c r="R620" s="184">
        <f>Q620*H620</f>
        <v>0</v>
      </c>
      <c r="S620" s="184">
        <v>0</v>
      </c>
      <c r="T620" s="185">
        <f>S620*H620</f>
        <v>0</v>
      </c>
      <c r="U620" s="36"/>
      <c r="V620" s="36"/>
      <c r="W620" s="36"/>
      <c r="X620" s="36"/>
      <c r="Y620" s="36"/>
      <c r="Z620" s="36"/>
      <c r="AA620" s="36"/>
      <c r="AB620" s="36"/>
      <c r="AC620" s="36"/>
      <c r="AD620" s="36"/>
      <c r="AE620" s="36"/>
      <c r="AR620" s="186" t="s">
        <v>226</v>
      </c>
      <c r="AT620" s="186" t="s">
        <v>132</v>
      </c>
      <c r="AU620" s="186" t="s">
        <v>84</v>
      </c>
      <c r="AY620" s="19" t="s">
        <v>130</v>
      </c>
      <c r="BE620" s="187">
        <f>IF(N620="základní",J620,0)</f>
        <v>0</v>
      </c>
      <c r="BF620" s="187">
        <f>IF(N620="snížená",J620,0)</f>
        <v>0</v>
      </c>
      <c r="BG620" s="187">
        <f>IF(N620="zákl. přenesená",J620,0)</f>
        <v>0</v>
      </c>
      <c r="BH620" s="187">
        <f>IF(N620="sníž. přenesená",J620,0)</f>
        <v>0</v>
      </c>
      <c r="BI620" s="187">
        <f>IF(N620="nulová",J620,0)</f>
        <v>0</v>
      </c>
      <c r="BJ620" s="19" t="s">
        <v>82</v>
      </c>
      <c r="BK620" s="187">
        <f>ROUND(I620*H620,2)</f>
        <v>0</v>
      </c>
      <c r="BL620" s="19" t="s">
        <v>226</v>
      </c>
      <c r="BM620" s="186" t="s">
        <v>870</v>
      </c>
    </row>
    <row r="621" spans="1:65" s="2" customFormat="1" ht="11.25" x14ac:dyDescent="0.2">
      <c r="A621" s="36"/>
      <c r="B621" s="37"/>
      <c r="C621" s="38"/>
      <c r="D621" s="188" t="s">
        <v>138</v>
      </c>
      <c r="E621" s="38"/>
      <c r="F621" s="189" t="s">
        <v>871</v>
      </c>
      <c r="G621" s="38"/>
      <c r="H621" s="38"/>
      <c r="I621" s="190"/>
      <c r="J621" s="38"/>
      <c r="K621" s="38"/>
      <c r="L621" s="41"/>
      <c r="M621" s="191"/>
      <c r="N621" s="192"/>
      <c r="O621" s="66"/>
      <c r="P621" s="66"/>
      <c r="Q621" s="66"/>
      <c r="R621" s="66"/>
      <c r="S621" s="66"/>
      <c r="T621" s="67"/>
      <c r="U621" s="36"/>
      <c r="V621" s="36"/>
      <c r="W621" s="36"/>
      <c r="X621" s="36"/>
      <c r="Y621" s="36"/>
      <c r="Z621" s="36"/>
      <c r="AA621" s="36"/>
      <c r="AB621" s="36"/>
      <c r="AC621" s="36"/>
      <c r="AD621" s="36"/>
      <c r="AE621" s="36"/>
      <c r="AT621" s="19" t="s">
        <v>138</v>
      </c>
      <c r="AU621" s="19" t="s">
        <v>84</v>
      </c>
    </row>
    <row r="622" spans="1:65" s="13" customFormat="1" ht="11.25" x14ac:dyDescent="0.2">
      <c r="B622" s="193"/>
      <c r="C622" s="194"/>
      <c r="D622" s="195" t="s">
        <v>140</v>
      </c>
      <c r="E622" s="196" t="s">
        <v>19</v>
      </c>
      <c r="F622" s="197" t="s">
        <v>611</v>
      </c>
      <c r="G622" s="194"/>
      <c r="H622" s="196" t="s">
        <v>19</v>
      </c>
      <c r="I622" s="198"/>
      <c r="J622" s="194"/>
      <c r="K622" s="194"/>
      <c r="L622" s="199"/>
      <c r="M622" s="200"/>
      <c r="N622" s="201"/>
      <c r="O622" s="201"/>
      <c r="P622" s="201"/>
      <c r="Q622" s="201"/>
      <c r="R622" s="201"/>
      <c r="S622" s="201"/>
      <c r="T622" s="202"/>
      <c r="AT622" s="203" t="s">
        <v>140</v>
      </c>
      <c r="AU622" s="203" t="s">
        <v>84</v>
      </c>
      <c r="AV622" s="13" t="s">
        <v>82</v>
      </c>
      <c r="AW622" s="13" t="s">
        <v>35</v>
      </c>
      <c r="AX622" s="13" t="s">
        <v>74</v>
      </c>
      <c r="AY622" s="203" t="s">
        <v>130</v>
      </c>
    </row>
    <row r="623" spans="1:65" s="13" customFormat="1" ht="11.25" x14ac:dyDescent="0.2">
      <c r="B623" s="193"/>
      <c r="C623" s="194"/>
      <c r="D623" s="195" t="s">
        <v>140</v>
      </c>
      <c r="E623" s="196" t="s">
        <v>19</v>
      </c>
      <c r="F623" s="197" t="s">
        <v>872</v>
      </c>
      <c r="G623" s="194"/>
      <c r="H623" s="196" t="s">
        <v>19</v>
      </c>
      <c r="I623" s="198"/>
      <c r="J623" s="194"/>
      <c r="K623" s="194"/>
      <c r="L623" s="199"/>
      <c r="M623" s="200"/>
      <c r="N623" s="201"/>
      <c r="O623" s="201"/>
      <c r="P623" s="201"/>
      <c r="Q623" s="201"/>
      <c r="R623" s="201"/>
      <c r="S623" s="201"/>
      <c r="T623" s="202"/>
      <c r="AT623" s="203" t="s">
        <v>140</v>
      </c>
      <c r="AU623" s="203" t="s">
        <v>84</v>
      </c>
      <c r="AV623" s="13" t="s">
        <v>82</v>
      </c>
      <c r="AW623" s="13" t="s">
        <v>35</v>
      </c>
      <c r="AX623" s="13" t="s">
        <v>74</v>
      </c>
      <c r="AY623" s="203" t="s">
        <v>130</v>
      </c>
    </row>
    <row r="624" spans="1:65" s="14" customFormat="1" ht="11.25" x14ac:dyDescent="0.2">
      <c r="B624" s="204"/>
      <c r="C624" s="205"/>
      <c r="D624" s="195" t="s">
        <v>140</v>
      </c>
      <c r="E624" s="206" t="s">
        <v>19</v>
      </c>
      <c r="F624" s="207" t="s">
        <v>852</v>
      </c>
      <c r="G624" s="205"/>
      <c r="H624" s="208">
        <v>20.7</v>
      </c>
      <c r="I624" s="209"/>
      <c r="J624" s="205"/>
      <c r="K624" s="205"/>
      <c r="L624" s="210"/>
      <c r="M624" s="211"/>
      <c r="N624" s="212"/>
      <c r="O624" s="212"/>
      <c r="P624" s="212"/>
      <c r="Q624" s="212"/>
      <c r="R624" s="212"/>
      <c r="S624" s="212"/>
      <c r="T624" s="213"/>
      <c r="AT624" s="214" t="s">
        <v>140</v>
      </c>
      <c r="AU624" s="214" t="s">
        <v>84</v>
      </c>
      <c r="AV624" s="14" t="s">
        <v>84</v>
      </c>
      <c r="AW624" s="14" t="s">
        <v>35</v>
      </c>
      <c r="AX624" s="14" t="s">
        <v>74</v>
      </c>
      <c r="AY624" s="214" t="s">
        <v>130</v>
      </c>
    </row>
    <row r="625" spans="1:65" s="14" customFormat="1" ht="11.25" x14ac:dyDescent="0.2">
      <c r="B625" s="204"/>
      <c r="C625" s="205"/>
      <c r="D625" s="195" t="s">
        <v>140</v>
      </c>
      <c r="E625" s="206" t="s">
        <v>19</v>
      </c>
      <c r="F625" s="207" t="s">
        <v>853</v>
      </c>
      <c r="G625" s="205"/>
      <c r="H625" s="208">
        <v>25.5</v>
      </c>
      <c r="I625" s="209"/>
      <c r="J625" s="205"/>
      <c r="K625" s="205"/>
      <c r="L625" s="210"/>
      <c r="M625" s="211"/>
      <c r="N625" s="212"/>
      <c r="O625" s="212"/>
      <c r="P625" s="212"/>
      <c r="Q625" s="212"/>
      <c r="R625" s="212"/>
      <c r="S625" s="212"/>
      <c r="T625" s="213"/>
      <c r="AT625" s="214" t="s">
        <v>140</v>
      </c>
      <c r="AU625" s="214" t="s">
        <v>84</v>
      </c>
      <c r="AV625" s="14" t="s">
        <v>84</v>
      </c>
      <c r="AW625" s="14" t="s">
        <v>35</v>
      </c>
      <c r="AX625" s="14" t="s">
        <v>74</v>
      </c>
      <c r="AY625" s="214" t="s">
        <v>130</v>
      </c>
    </row>
    <row r="626" spans="1:65" s="14" customFormat="1" ht="11.25" x14ac:dyDescent="0.2">
      <c r="B626" s="204"/>
      <c r="C626" s="205"/>
      <c r="D626" s="195" t="s">
        <v>140</v>
      </c>
      <c r="E626" s="206" t="s">
        <v>19</v>
      </c>
      <c r="F626" s="207" t="s">
        <v>854</v>
      </c>
      <c r="G626" s="205"/>
      <c r="H626" s="208">
        <v>23.87</v>
      </c>
      <c r="I626" s="209"/>
      <c r="J626" s="205"/>
      <c r="K626" s="205"/>
      <c r="L626" s="210"/>
      <c r="M626" s="211"/>
      <c r="N626" s="212"/>
      <c r="O626" s="212"/>
      <c r="P626" s="212"/>
      <c r="Q626" s="212"/>
      <c r="R626" s="212"/>
      <c r="S626" s="212"/>
      <c r="T626" s="213"/>
      <c r="AT626" s="214" t="s">
        <v>140</v>
      </c>
      <c r="AU626" s="214" t="s">
        <v>84</v>
      </c>
      <c r="AV626" s="14" t="s">
        <v>84</v>
      </c>
      <c r="AW626" s="14" t="s">
        <v>35</v>
      </c>
      <c r="AX626" s="14" t="s">
        <v>74</v>
      </c>
      <c r="AY626" s="214" t="s">
        <v>130</v>
      </c>
    </row>
    <row r="627" spans="1:65" s="14" customFormat="1" ht="11.25" x14ac:dyDescent="0.2">
      <c r="B627" s="204"/>
      <c r="C627" s="205"/>
      <c r="D627" s="195" t="s">
        <v>140</v>
      </c>
      <c r="E627" s="206" t="s">
        <v>19</v>
      </c>
      <c r="F627" s="207" t="s">
        <v>855</v>
      </c>
      <c r="G627" s="205"/>
      <c r="H627" s="208">
        <v>38.4</v>
      </c>
      <c r="I627" s="209"/>
      <c r="J627" s="205"/>
      <c r="K627" s="205"/>
      <c r="L627" s="210"/>
      <c r="M627" s="211"/>
      <c r="N627" s="212"/>
      <c r="O627" s="212"/>
      <c r="P627" s="212"/>
      <c r="Q627" s="212"/>
      <c r="R627" s="212"/>
      <c r="S627" s="212"/>
      <c r="T627" s="213"/>
      <c r="AT627" s="214" t="s">
        <v>140</v>
      </c>
      <c r="AU627" s="214" t="s">
        <v>84</v>
      </c>
      <c r="AV627" s="14" t="s">
        <v>84</v>
      </c>
      <c r="AW627" s="14" t="s">
        <v>35</v>
      </c>
      <c r="AX627" s="14" t="s">
        <v>74</v>
      </c>
      <c r="AY627" s="214" t="s">
        <v>130</v>
      </c>
    </row>
    <row r="628" spans="1:65" s="15" customFormat="1" ht="11.25" x14ac:dyDescent="0.2">
      <c r="B628" s="215"/>
      <c r="C628" s="216"/>
      <c r="D628" s="195" t="s">
        <v>140</v>
      </c>
      <c r="E628" s="217" t="s">
        <v>19</v>
      </c>
      <c r="F628" s="218" t="s">
        <v>143</v>
      </c>
      <c r="G628" s="216"/>
      <c r="H628" s="219">
        <v>108.47</v>
      </c>
      <c r="I628" s="220"/>
      <c r="J628" s="216"/>
      <c r="K628" s="216"/>
      <c r="L628" s="221"/>
      <c r="M628" s="222"/>
      <c r="N628" s="223"/>
      <c r="O628" s="223"/>
      <c r="P628" s="223"/>
      <c r="Q628" s="223"/>
      <c r="R628" s="223"/>
      <c r="S628" s="223"/>
      <c r="T628" s="224"/>
      <c r="AT628" s="225" t="s">
        <v>140</v>
      </c>
      <c r="AU628" s="225" t="s">
        <v>84</v>
      </c>
      <c r="AV628" s="15" t="s">
        <v>137</v>
      </c>
      <c r="AW628" s="15" t="s">
        <v>35</v>
      </c>
      <c r="AX628" s="15" t="s">
        <v>82</v>
      </c>
      <c r="AY628" s="225" t="s">
        <v>130</v>
      </c>
    </row>
    <row r="629" spans="1:65" s="2" customFormat="1" ht="16.5" customHeight="1" x14ac:dyDescent="0.2">
      <c r="A629" s="36"/>
      <c r="B629" s="37"/>
      <c r="C629" s="175" t="s">
        <v>609</v>
      </c>
      <c r="D629" s="175" t="s">
        <v>132</v>
      </c>
      <c r="E629" s="176" t="s">
        <v>873</v>
      </c>
      <c r="F629" s="177" t="s">
        <v>874</v>
      </c>
      <c r="G629" s="178" t="s">
        <v>135</v>
      </c>
      <c r="H629" s="179">
        <v>44.930999999999997</v>
      </c>
      <c r="I629" s="180"/>
      <c r="J629" s="181">
        <f>ROUND(I629*H629,2)</f>
        <v>0</v>
      </c>
      <c r="K629" s="177" t="s">
        <v>136</v>
      </c>
      <c r="L629" s="41"/>
      <c r="M629" s="182" t="s">
        <v>19</v>
      </c>
      <c r="N629" s="183" t="s">
        <v>45</v>
      </c>
      <c r="O629" s="66"/>
      <c r="P629" s="184">
        <f>O629*H629</f>
        <v>0</v>
      </c>
      <c r="Q629" s="184">
        <v>0</v>
      </c>
      <c r="R629" s="184">
        <f>Q629*H629</f>
        <v>0</v>
      </c>
      <c r="S629" s="184">
        <v>0</v>
      </c>
      <c r="T629" s="185">
        <f>S629*H629</f>
        <v>0</v>
      </c>
      <c r="U629" s="36"/>
      <c r="V629" s="36"/>
      <c r="W629" s="36"/>
      <c r="X629" s="36"/>
      <c r="Y629" s="36"/>
      <c r="Z629" s="36"/>
      <c r="AA629" s="36"/>
      <c r="AB629" s="36"/>
      <c r="AC629" s="36"/>
      <c r="AD629" s="36"/>
      <c r="AE629" s="36"/>
      <c r="AR629" s="186" t="s">
        <v>226</v>
      </c>
      <c r="AT629" s="186" t="s">
        <v>132</v>
      </c>
      <c r="AU629" s="186" t="s">
        <v>84</v>
      </c>
      <c r="AY629" s="19" t="s">
        <v>130</v>
      </c>
      <c r="BE629" s="187">
        <f>IF(N629="základní",J629,0)</f>
        <v>0</v>
      </c>
      <c r="BF629" s="187">
        <f>IF(N629="snížená",J629,0)</f>
        <v>0</v>
      </c>
      <c r="BG629" s="187">
        <f>IF(N629="zákl. přenesená",J629,0)</f>
        <v>0</v>
      </c>
      <c r="BH629" s="187">
        <f>IF(N629="sníž. přenesená",J629,0)</f>
        <v>0</v>
      </c>
      <c r="BI629" s="187">
        <f>IF(N629="nulová",J629,0)</f>
        <v>0</v>
      </c>
      <c r="BJ629" s="19" t="s">
        <v>82</v>
      </c>
      <c r="BK629" s="187">
        <f>ROUND(I629*H629,2)</f>
        <v>0</v>
      </c>
      <c r="BL629" s="19" t="s">
        <v>226</v>
      </c>
      <c r="BM629" s="186" t="s">
        <v>875</v>
      </c>
    </row>
    <row r="630" spans="1:65" s="2" customFormat="1" ht="11.25" x14ac:dyDescent="0.2">
      <c r="A630" s="36"/>
      <c r="B630" s="37"/>
      <c r="C630" s="38"/>
      <c r="D630" s="188" t="s">
        <v>138</v>
      </c>
      <c r="E630" s="38"/>
      <c r="F630" s="189" t="s">
        <v>876</v>
      </c>
      <c r="G630" s="38"/>
      <c r="H630" s="38"/>
      <c r="I630" s="190"/>
      <c r="J630" s="38"/>
      <c r="K630" s="38"/>
      <c r="L630" s="41"/>
      <c r="M630" s="191"/>
      <c r="N630" s="192"/>
      <c r="O630" s="66"/>
      <c r="P630" s="66"/>
      <c r="Q630" s="66"/>
      <c r="R630" s="66"/>
      <c r="S630" s="66"/>
      <c r="T630" s="67"/>
      <c r="U630" s="36"/>
      <c r="V630" s="36"/>
      <c r="W630" s="36"/>
      <c r="X630" s="36"/>
      <c r="Y630" s="36"/>
      <c r="Z630" s="36"/>
      <c r="AA630" s="36"/>
      <c r="AB630" s="36"/>
      <c r="AC630" s="36"/>
      <c r="AD630" s="36"/>
      <c r="AE630" s="36"/>
      <c r="AT630" s="19" t="s">
        <v>138</v>
      </c>
      <c r="AU630" s="19" t="s">
        <v>84</v>
      </c>
    </row>
    <row r="631" spans="1:65" s="13" customFormat="1" ht="11.25" x14ac:dyDescent="0.2">
      <c r="B631" s="193"/>
      <c r="C631" s="194"/>
      <c r="D631" s="195" t="s">
        <v>140</v>
      </c>
      <c r="E631" s="196" t="s">
        <v>19</v>
      </c>
      <c r="F631" s="197" t="s">
        <v>877</v>
      </c>
      <c r="G631" s="194"/>
      <c r="H631" s="196" t="s">
        <v>19</v>
      </c>
      <c r="I631" s="198"/>
      <c r="J631" s="194"/>
      <c r="K631" s="194"/>
      <c r="L631" s="199"/>
      <c r="M631" s="200"/>
      <c r="N631" s="201"/>
      <c r="O631" s="201"/>
      <c r="P631" s="201"/>
      <c r="Q631" s="201"/>
      <c r="R631" s="201"/>
      <c r="S631" s="201"/>
      <c r="T631" s="202"/>
      <c r="AT631" s="203" t="s">
        <v>140</v>
      </c>
      <c r="AU631" s="203" t="s">
        <v>84</v>
      </c>
      <c r="AV631" s="13" t="s">
        <v>82</v>
      </c>
      <c r="AW631" s="13" t="s">
        <v>35</v>
      </c>
      <c r="AX631" s="13" t="s">
        <v>74</v>
      </c>
      <c r="AY631" s="203" t="s">
        <v>130</v>
      </c>
    </row>
    <row r="632" spans="1:65" s="14" customFormat="1" ht="11.25" x14ac:dyDescent="0.2">
      <c r="B632" s="204"/>
      <c r="C632" s="205"/>
      <c r="D632" s="195" t="s">
        <v>140</v>
      </c>
      <c r="E632" s="206" t="s">
        <v>19</v>
      </c>
      <c r="F632" s="207" t="s">
        <v>861</v>
      </c>
      <c r="G632" s="205"/>
      <c r="H632" s="208">
        <v>39.6</v>
      </c>
      <c r="I632" s="209"/>
      <c r="J632" s="205"/>
      <c r="K632" s="205"/>
      <c r="L632" s="210"/>
      <c r="M632" s="211"/>
      <c r="N632" s="212"/>
      <c r="O632" s="212"/>
      <c r="P632" s="212"/>
      <c r="Q632" s="212"/>
      <c r="R632" s="212"/>
      <c r="S632" s="212"/>
      <c r="T632" s="213"/>
      <c r="AT632" s="214" t="s">
        <v>140</v>
      </c>
      <c r="AU632" s="214" t="s">
        <v>84</v>
      </c>
      <c r="AV632" s="14" t="s">
        <v>84</v>
      </c>
      <c r="AW632" s="14" t="s">
        <v>35</v>
      </c>
      <c r="AX632" s="14" t="s">
        <v>74</v>
      </c>
      <c r="AY632" s="214" t="s">
        <v>130</v>
      </c>
    </row>
    <row r="633" spans="1:65" s="13" customFormat="1" ht="11.25" x14ac:dyDescent="0.2">
      <c r="B633" s="193"/>
      <c r="C633" s="194"/>
      <c r="D633" s="195" t="s">
        <v>140</v>
      </c>
      <c r="E633" s="196" t="s">
        <v>19</v>
      </c>
      <c r="F633" s="197" t="s">
        <v>878</v>
      </c>
      <c r="G633" s="194"/>
      <c r="H633" s="196" t="s">
        <v>19</v>
      </c>
      <c r="I633" s="198"/>
      <c r="J633" s="194"/>
      <c r="K633" s="194"/>
      <c r="L633" s="199"/>
      <c r="M633" s="200"/>
      <c r="N633" s="201"/>
      <c r="O633" s="201"/>
      <c r="P633" s="201"/>
      <c r="Q633" s="201"/>
      <c r="R633" s="201"/>
      <c r="S633" s="201"/>
      <c r="T633" s="202"/>
      <c r="AT633" s="203" t="s">
        <v>140</v>
      </c>
      <c r="AU633" s="203" t="s">
        <v>84</v>
      </c>
      <c r="AV633" s="13" t="s">
        <v>82</v>
      </c>
      <c r="AW633" s="13" t="s">
        <v>35</v>
      </c>
      <c r="AX633" s="13" t="s">
        <v>74</v>
      </c>
      <c r="AY633" s="203" t="s">
        <v>130</v>
      </c>
    </row>
    <row r="634" spans="1:65" s="14" customFormat="1" ht="11.25" x14ac:dyDescent="0.2">
      <c r="B634" s="204"/>
      <c r="C634" s="205"/>
      <c r="D634" s="195" t="s">
        <v>140</v>
      </c>
      <c r="E634" s="206" t="s">
        <v>19</v>
      </c>
      <c r="F634" s="207" t="s">
        <v>862</v>
      </c>
      <c r="G634" s="205"/>
      <c r="H634" s="208">
        <v>5.3310000000000004</v>
      </c>
      <c r="I634" s="209"/>
      <c r="J634" s="205"/>
      <c r="K634" s="205"/>
      <c r="L634" s="210"/>
      <c r="M634" s="211"/>
      <c r="N634" s="212"/>
      <c r="O634" s="212"/>
      <c r="P634" s="212"/>
      <c r="Q634" s="212"/>
      <c r="R634" s="212"/>
      <c r="S634" s="212"/>
      <c r="T634" s="213"/>
      <c r="AT634" s="214" t="s">
        <v>140</v>
      </c>
      <c r="AU634" s="214" t="s">
        <v>84</v>
      </c>
      <c r="AV634" s="14" t="s">
        <v>84</v>
      </c>
      <c r="AW634" s="14" t="s">
        <v>35</v>
      </c>
      <c r="AX634" s="14" t="s">
        <v>74</v>
      </c>
      <c r="AY634" s="214" t="s">
        <v>130</v>
      </c>
    </row>
    <row r="635" spans="1:65" s="15" customFormat="1" ht="11.25" x14ac:dyDescent="0.2">
      <c r="B635" s="215"/>
      <c r="C635" s="216"/>
      <c r="D635" s="195" t="s">
        <v>140</v>
      </c>
      <c r="E635" s="217" t="s">
        <v>19</v>
      </c>
      <c r="F635" s="218" t="s">
        <v>143</v>
      </c>
      <c r="G635" s="216"/>
      <c r="H635" s="219">
        <v>44.931000000000004</v>
      </c>
      <c r="I635" s="220"/>
      <c r="J635" s="216"/>
      <c r="K635" s="216"/>
      <c r="L635" s="221"/>
      <c r="M635" s="222"/>
      <c r="N635" s="223"/>
      <c r="O635" s="223"/>
      <c r="P635" s="223"/>
      <c r="Q635" s="223"/>
      <c r="R635" s="223"/>
      <c r="S635" s="223"/>
      <c r="T635" s="224"/>
      <c r="AT635" s="225" t="s">
        <v>140</v>
      </c>
      <c r="AU635" s="225" t="s">
        <v>84</v>
      </c>
      <c r="AV635" s="15" t="s">
        <v>137</v>
      </c>
      <c r="AW635" s="15" t="s">
        <v>35</v>
      </c>
      <c r="AX635" s="15" t="s">
        <v>82</v>
      </c>
      <c r="AY635" s="225" t="s">
        <v>130</v>
      </c>
    </row>
    <row r="636" spans="1:65" s="2" customFormat="1" ht="16.5" customHeight="1" x14ac:dyDescent="0.2">
      <c r="A636" s="36"/>
      <c r="B636" s="37"/>
      <c r="C636" s="175" t="s">
        <v>879</v>
      </c>
      <c r="D636" s="175" t="s">
        <v>132</v>
      </c>
      <c r="E636" s="176" t="s">
        <v>880</v>
      </c>
      <c r="F636" s="177" t="s">
        <v>881</v>
      </c>
      <c r="G636" s="178" t="s">
        <v>175</v>
      </c>
      <c r="H636" s="179">
        <v>9.3000000000000007</v>
      </c>
      <c r="I636" s="180"/>
      <c r="J636" s="181">
        <f>ROUND(I636*H636,2)</f>
        <v>0</v>
      </c>
      <c r="K636" s="177" t="s">
        <v>136</v>
      </c>
      <c r="L636" s="41"/>
      <c r="M636" s="182" t="s">
        <v>19</v>
      </c>
      <c r="N636" s="183" t="s">
        <v>45</v>
      </c>
      <c r="O636" s="66"/>
      <c r="P636" s="184">
        <f>O636*H636</f>
        <v>0</v>
      </c>
      <c r="Q636" s="184">
        <v>1.1E-4</v>
      </c>
      <c r="R636" s="184">
        <f>Q636*H636</f>
        <v>1.023E-3</v>
      </c>
      <c r="S636" s="184">
        <v>0</v>
      </c>
      <c r="T636" s="185">
        <f>S636*H636</f>
        <v>0</v>
      </c>
      <c r="U636" s="36"/>
      <c r="V636" s="36"/>
      <c r="W636" s="36"/>
      <c r="X636" s="36"/>
      <c r="Y636" s="36"/>
      <c r="Z636" s="36"/>
      <c r="AA636" s="36"/>
      <c r="AB636" s="36"/>
      <c r="AC636" s="36"/>
      <c r="AD636" s="36"/>
      <c r="AE636" s="36"/>
      <c r="AR636" s="186" t="s">
        <v>226</v>
      </c>
      <c r="AT636" s="186" t="s">
        <v>132</v>
      </c>
      <c r="AU636" s="186" t="s">
        <v>84</v>
      </c>
      <c r="AY636" s="19" t="s">
        <v>130</v>
      </c>
      <c r="BE636" s="187">
        <f>IF(N636="základní",J636,0)</f>
        <v>0</v>
      </c>
      <c r="BF636" s="187">
        <f>IF(N636="snížená",J636,0)</f>
        <v>0</v>
      </c>
      <c r="BG636" s="187">
        <f>IF(N636="zákl. přenesená",J636,0)</f>
        <v>0</v>
      </c>
      <c r="BH636" s="187">
        <f>IF(N636="sníž. přenesená",J636,0)</f>
        <v>0</v>
      </c>
      <c r="BI636" s="187">
        <f>IF(N636="nulová",J636,0)</f>
        <v>0</v>
      </c>
      <c r="BJ636" s="19" t="s">
        <v>82</v>
      </c>
      <c r="BK636" s="187">
        <f>ROUND(I636*H636,2)</f>
        <v>0</v>
      </c>
      <c r="BL636" s="19" t="s">
        <v>226</v>
      </c>
      <c r="BM636" s="186" t="s">
        <v>882</v>
      </c>
    </row>
    <row r="637" spans="1:65" s="2" customFormat="1" ht="11.25" x14ac:dyDescent="0.2">
      <c r="A637" s="36"/>
      <c r="B637" s="37"/>
      <c r="C637" s="38"/>
      <c r="D637" s="188" t="s">
        <v>138</v>
      </c>
      <c r="E637" s="38"/>
      <c r="F637" s="189" t="s">
        <v>883</v>
      </c>
      <c r="G637" s="38"/>
      <c r="H637" s="38"/>
      <c r="I637" s="190"/>
      <c r="J637" s="38"/>
      <c r="K637" s="38"/>
      <c r="L637" s="41"/>
      <c r="M637" s="191"/>
      <c r="N637" s="192"/>
      <c r="O637" s="66"/>
      <c r="P637" s="66"/>
      <c r="Q637" s="66"/>
      <c r="R637" s="66"/>
      <c r="S637" s="66"/>
      <c r="T637" s="67"/>
      <c r="U637" s="36"/>
      <c r="V637" s="36"/>
      <c r="W637" s="36"/>
      <c r="X637" s="36"/>
      <c r="Y637" s="36"/>
      <c r="Z637" s="36"/>
      <c r="AA637" s="36"/>
      <c r="AB637" s="36"/>
      <c r="AC637" s="36"/>
      <c r="AD637" s="36"/>
      <c r="AE637" s="36"/>
      <c r="AT637" s="19" t="s">
        <v>138</v>
      </c>
      <c r="AU637" s="19" t="s">
        <v>84</v>
      </c>
    </row>
    <row r="638" spans="1:65" s="14" customFormat="1" ht="11.25" x14ac:dyDescent="0.2">
      <c r="B638" s="204"/>
      <c r="C638" s="205"/>
      <c r="D638" s="195" t="s">
        <v>140</v>
      </c>
      <c r="E638" s="206" t="s">
        <v>19</v>
      </c>
      <c r="F638" s="207" t="s">
        <v>884</v>
      </c>
      <c r="G638" s="205"/>
      <c r="H638" s="208">
        <v>9.3000000000000007</v>
      </c>
      <c r="I638" s="209"/>
      <c r="J638" s="205"/>
      <c r="K638" s="205"/>
      <c r="L638" s="210"/>
      <c r="M638" s="211"/>
      <c r="N638" s="212"/>
      <c r="O638" s="212"/>
      <c r="P638" s="212"/>
      <c r="Q638" s="212"/>
      <c r="R638" s="212"/>
      <c r="S638" s="212"/>
      <c r="T638" s="213"/>
      <c r="AT638" s="214" t="s">
        <v>140</v>
      </c>
      <c r="AU638" s="214" t="s">
        <v>84</v>
      </c>
      <c r="AV638" s="14" t="s">
        <v>84</v>
      </c>
      <c r="AW638" s="14" t="s">
        <v>35</v>
      </c>
      <c r="AX638" s="14" t="s">
        <v>74</v>
      </c>
      <c r="AY638" s="214" t="s">
        <v>130</v>
      </c>
    </row>
    <row r="639" spans="1:65" s="15" customFormat="1" ht="11.25" x14ac:dyDescent="0.2">
      <c r="B639" s="215"/>
      <c r="C639" s="216"/>
      <c r="D639" s="195" t="s">
        <v>140</v>
      </c>
      <c r="E639" s="217" t="s">
        <v>19</v>
      </c>
      <c r="F639" s="218" t="s">
        <v>143</v>
      </c>
      <c r="G639" s="216"/>
      <c r="H639" s="219">
        <v>9.3000000000000007</v>
      </c>
      <c r="I639" s="220"/>
      <c r="J639" s="216"/>
      <c r="K639" s="216"/>
      <c r="L639" s="221"/>
      <c r="M639" s="222"/>
      <c r="N639" s="223"/>
      <c r="O639" s="223"/>
      <c r="P639" s="223"/>
      <c r="Q639" s="223"/>
      <c r="R639" s="223"/>
      <c r="S639" s="223"/>
      <c r="T639" s="224"/>
      <c r="AT639" s="225" t="s">
        <v>140</v>
      </c>
      <c r="AU639" s="225" t="s">
        <v>84</v>
      </c>
      <c r="AV639" s="15" t="s">
        <v>137</v>
      </c>
      <c r="AW639" s="15" t="s">
        <v>35</v>
      </c>
      <c r="AX639" s="15" t="s">
        <v>82</v>
      </c>
      <c r="AY639" s="225" t="s">
        <v>130</v>
      </c>
    </row>
    <row r="640" spans="1:65" s="2" customFormat="1" ht="16.5" customHeight="1" x14ac:dyDescent="0.2">
      <c r="A640" s="36"/>
      <c r="B640" s="37"/>
      <c r="C640" s="226" t="s">
        <v>632</v>
      </c>
      <c r="D640" s="226" t="s">
        <v>180</v>
      </c>
      <c r="E640" s="227" t="s">
        <v>885</v>
      </c>
      <c r="F640" s="228" t="s">
        <v>886</v>
      </c>
      <c r="G640" s="229" t="s">
        <v>317</v>
      </c>
      <c r="H640" s="230">
        <v>19.169</v>
      </c>
      <c r="I640" s="231"/>
      <c r="J640" s="232">
        <f>ROUND(I640*H640,2)</f>
        <v>0</v>
      </c>
      <c r="K640" s="228" t="s">
        <v>388</v>
      </c>
      <c r="L640" s="233"/>
      <c r="M640" s="234" t="s">
        <v>19</v>
      </c>
      <c r="N640" s="235" t="s">
        <v>45</v>
      </c>
      <c r="O640" s="66"/>
      <c r="P640" s="184">
        <f>O640*H640</f>
        <v>0</v>
      </c>
      <c r="Q640" s="184">
        <v>1E-3</v>
      </c>
      <c r="R640" s="184">
        <f>Q640*H640</f>
        <v>1.9169000000000002E-2</v>
      </c>
      <c r="S640" s="184">
        <v>0</v>
      </c>
      <c r="T640" s="185">
        <f>S640*H640</f>
        <v>0</v>
      </c>
      <c r="U640" s="36"/>
      <c r="V640" s="36"/>
      <c r="W640" s="36"/>
      <c r="X640" s="36"/>
      <c r="Y640" s="36"/>
      <c r="Z640" s="36"/>
      <c r="AA640" s="36"/>
      <c r="AB640" s="36"/>
      <c r="AC640" s="36"/>
      <c r="AD640" s="36"/>
      <c r="AE640" s="36"/>
      <c r="AR640" s="186" t="s">
        <v>281</v>
      </c>
      <c r="AT640" s="186" t="s">
        <v>180</v>
      </c>
      <c r="AU640" s="186" t="s">
        <v>84</v>
      </c>
      <c r="AY640" s="19" t="s">
        <v>130</v>
      </c>
      <c r="BE640" s="187">
        <f>IF(N640="základní",J640,0)</f>
        <v>0</v>
      </c>
      <c r="BF640" s="187">
        <f>IF(N640="snížená",J640,0)</f>
        <v>0</v>
      </c>
      <c r="BG640" s="187">
        <f>IF(N640="zákl. přenesená",J640,0)</f>
        <v>0</v>
      </c>
      <c r="BH640" s="187">
        <f>IF(N640="sníž. přenesená",J640,0)</f>
        <v>0</v>
      </c>
      <c r="BI640" s="187">
        <f>IF(N640="nulová",J640,0)</f>
        <v>0</v>
      </c>
      <c r="BJ640" s="19" t="s">
        <v>82</v>
      </c>
      <c r="BK640" s="187">
        <f>ROUND(I640*H640,2)</f>
        <v>0</v>
      </c>
      <c r="BL640" s="19" t="s">
        <v>226</v>
      </c>
      <c r="BM640" s="186" t="s">
        <v>887</v>
      </c>
    </row>
    <row r="641" spans="1:65" s="14" customFormat="1" ht="11.25" x14ac:dyDescent="0.2">
      <c r="B641" s="204"/>
      <c r="C641" s="205"/>
      <c r="D641" s="195" t="s">
        <v>140</v>
      </c>
      <c r="E641" s="206" t="s">
        <v>19</v>
      </c>
      <c r="F641" s="207" t="s">
        <v>888</v>
      </c>
      <c r="G641" s="205"/>
      <c r="H641" s="208">
        <v>19.169</v>
      </c>
      <c r="I641" s="209"/>
      <c r="J641" s="205"/>
      <c r="K641" s="205"/>
      <c r="L641" s="210"/>
      <c r="M641" s="211"/>
      <c r="N641" s="212"/>
      <c r="O641" s="212"/>
      <c r="P641" s="212"/>
      <c r="Q641" s="212"/>
      <c r="R641" s="212"/>
      <c r="S641" s="212"/>
      <c r="T641" s="213"/>
      <c r="AT641" s="214" t="s">
        <v>140</v>
      </c>
      <c r="AU641" s="214" t="s">
        <v>84</v>
      </c>
      <c r="AV641" s="14" t="s">
        <v>84</v>
      </c>
      <c r="AW641" s="14" t="s">
        <v>35</v>
      </c>
      <c r="AX641" s="14" t="s">
        <v>74</v>
      </c>
      <c r="AY641" s="214" t="s">
        <v>130</v>
      </c>
    </row>
    <row r="642" spans="1:65" s="15" customFormat="1" ht="11.25" x14ac:dyDescent="0.2">
      <c r="B642" s="215"/>
      <c r="C642" s="216"/>
      <c r="D642" s="195" t="s">
        <v>140</v>
      </c>
      <c r="E642" s="217" t="s">
        <v>19</v>
      </c>
      <c r="F642" s="218" t="s">
        <v>143</v>
      </c>
      <c r="G642" s="216"/>
      <c r="H642" s="219">
        <v>19.169</v>
      </c>
      <c r="I642" s="220"/>
      <c r="J642" s="216"/>
      <c r="K642" s="216"/>
      <c r="L642" s="221"/>
      <c r="M642" s="222"/>
      <c r="N642" s="223"/>
      <c r="O642" s="223"/>
      <c r="P642" s="223"/>
      <c r="Q642" s="223"/>
      <c r="R642" s="223"/>
      <c r="S642" s="223"/>
      <c r="T642" s="224"/>
      <c r="AT642" s="225" t="s">
        <v>140</v>
      </c>
      <c r="AU642" s="225" t="s">
        <v>84</v>
      </c>
      <c r="AV642" s="15" t="s">
        <v>137</v>
      </c>
      <c r="AW642" s="15" t="s">
        <v>35</v>
      </c>
      <c r="AX642" s="15" t="s">
        <v>82</v>
      </c>
      <c r="AY642" s="225" t="s">
        <v>130</v>
      </c>
    </row>
    <row r="643" spans="1:65" s="2" customFormat="1" ht="16.5" customHeight="1" x14ac:dyDescent="0.2">
      <c r="A643" s="36"/>
      <c r="B643" s="37"/>
      <c r="C643" s="226" t="s">
        <v>889</v>
      </c>
      <c r="D643" s="226" t="s">
        <v>180</v>
      </c>
      <c r="E643" s="227" t="s">
        <v>890</v>
      </c>
      <c r="F643" s="228" t="s">
        <v>891</v>
      </c>
      <c r="G643" s="229" t="s">
        <v>457</v>
      </c>
      <c r="H643" s="230">
        <v>30</v>
      </c>
      <c r="I643" s="231"/>
      <c r="J643" s="232">
        <f>ROUND(I643*H643,2)</f>
        <v>0</v>
      </c>
      <c r="K643" s="228" t="s">
        <v>388</v>
      </c>
      <c r="L643" s="233"/>
      <c r="M643" s="234" t="s">
        <v>19</v>
      </c>
      <c r="N643" s="235" t="s">
        <v>45</v>
      </c>
      <c r="O643" s="66"/>
      <c r="P643" s="184">
        <f>O643*H643</f>
        <v>0</v>
      </c>
      <c r="Q643" s="184">
        <v>5.0000000000000002E-5</v>
      </c>
      <c r="R643" s="184">
        <f>Q643*H643</f>
        <v>1.5E-3</v>
      </c>
      <c r="S643" s="184">
        <v>0</v>
      </c>
      <c r="T643" s="185">
        <f>S643*H643</f>
        <v>0</v>
      </c>
      <c r="U643" s="36"/>
      <c r="V643" s="36"/>
      <c r="W643" s="36"/>
      <c r="X643" s="36"/>
      <c r="Y643" s="36"/>
      <c r="Z643" s="36"/>
      <c r="AA643" s="36"/>
      <c r="AB643" s="36"/>
      <c r="AC643" s="36"/>
      <c r="AD643" s="36"/>
      <c r="AE643" s="36"/>
      <c r="AR643" s="186" t="s">
        <v>281</v>
      </c>
      <c r="AT643" s="186" t="s">
        <v>180</v>
      </c>
      <c r="AU643" s="186" t="s">
        <v>84</v>
      </c>
      <c r="AY643" s="19" t="s">
        <v>130</v>
      </c>
      <c r="BE643" s="187">
        <f>IF(N643="základní",J643,0)</f>
        <v>0</v>
      </c>
      <c r="BF643" s="187">
        <f>IF(N643="snížená",J643,0)</f>
        <v>0</v>
      </c>
      <c r="BG643" s="187">
        <f>IF(N643="zákl. přenesená",J643,0)</f>
        <v>0</v>
      </c>
      <c r="BH643" s="187">
        <f>IF(N643="sníž. přenesená",J643,0)</f>
        <v>0</v>
      </c>
      <c r="BI643" s="187">
        <f>IF(N643="nulová",J643,0)</f>
        <v>0</v>
      </c>
      <c r="BJ643" s="19" t="s">
        <v>82</v>
      </c>
      <c r="BK643" s="187">
        <f>ROUND(I643*H643,2)</f>
        <v>0</v>
      </c>
      <c r="BL643" s="19" t="s">
        <v>226</v>
      </c>
      <c r="BM643" s="186" t="s">
        <v>892</v>
      </c>
    </row>
    <row r="644" spans="1:65" s="14" customFormat="1" ht="11.25" x14ac:dyDescent="0.2">
      <c r="B644" s="204"/>
      <c r="C644" s="205"/>
      <c r="D644" s="195" t="s">
        <v>140</v>
      </c>
      <c r="E644" s="206" t="s">
        <v>19</v>
      </c>
      <c r="F644" s="207" t="s">
        <v>893</v>
      </c>
      <c r="G644" s="205"/>
      <c r="H644" s="208">
        <v>30</v>
      </c>
      <c r="I644" s="209"/>
      <c r="J644" s="205"/>
      <c r="K644" s="205"/>
      <c r="L644" s="210"/>
      <c r="M644" s="211"/>
      <c r="N644" s="212"/>
      <c r="O644" s="212"/>
      <c r="P644" s="212"/>
      <c r="Q644" s="212"/>
      <c r="R644" s="212"/>
      <c r="S644" s="212"/>
      <c r="T644" s="213"/>
      <c r="AT644" s="214" t="s">
        <v>140</v>
      </c>
      <c r="AU644" s="214" t="s">
        <v>84</v>
      </c>
      <c r="AV644" s="14" t="s">
        <v>84</v>
      </c>
      <c r="AW644" s="14" t="s">
        <v>35</v>
      </c>
      <c r="AX644" s="14" t="s">
        <v>82</v>
      </c>
      <c r="AY644" s="214" t="s">
        <v>130</v>
      </c>
    </row>
    <row r="645" spans="1:65" s="2" customFormat="1" ht="16.5" customHeight="1" x14ac:dyDescent="0.2">
      <c r="A645" s="36"/>
      <c r="B645" s="37"/>
      <c r="C645" s="226" t="s">
        <v>702</v>
      </c>
      <c r="D645" s="226" t="s">
        <v>180</v>
      </c>
      <c r="E645" s="227" t="s">
        <v>894</v>
      </c>
      <c r="F645" s="228" t="s">
        <v>895</v>
      </c>
      <c r="G645" s="229" t="s">
        <v>135</v>
      </c>
      <c r="H645" s="230">
        <v>43.56</v>
      </c>
      <c r="I645" s="231"/>
      <c r="J645" s="232">
        <f>ROUND(I645*H645,2)</f>
        <v>0</v>
      </c>
      <c r="K645" s="228" t="s">
        <v>136</v>
      </c>
      <c r="L645" s="233"/>
      <c r="M645" s="234" t="s">
        <v>19</v>
      </c>
      <c r="N645" s="235" t="s">
        <v>45</v>
      </c>
      <c r="O645" s="66"/>
      <c r="P645" s="184">
        <f>O645*H645</f>
        <v>0</v>
      </c>
      <c r="Q645" s="184">
        <v>5.9999999999999995E-4</v>
      </c>
      <c r="R645" s="184">
        <f>Q645*H645</f>
        <v>2.6136E-2</v>
      </c>
      <c r="S645" s="184">
        <v>0</v>
      </c>
      <c r="T645" s="185">
        <f>S645*H645</f>
        <v>0</v>
      </c>
      <c r="U645" s="36"/>
      <c r="V645" s="36"/>
      <c r="W645" s="36"/>
      <c r="X645" s="36"/>
      <c r="Y645" s="36"/>
      <c r="Z645" s="36"/>
      <c r="AA645" s="36"/>
      <c r="AB645" s="36"/>
      <c r="AC645" s="36"/>
      <c r="AD645" s="36"/>
      <c r="AE645" s="36"/>
      <c r="AR645" s="186" t="s">
        <v>281</v>
      </c>
      <c r="AT645" s="186" t="s">
        <v>180</v>
      </c>
      <c r="AU645" s="186" t="s">
        <v>84</v>
      </c>
      <c r="AY645" s="19" t="s">
        <v>130</v>
      </c>
      <c r="BE645" s="187">
        <f>IF(N645="základní",J645,0)</f>
        <v>0</v>
      </c>
      <c r="BF645" s="187">
        <f>IF(N645="snížená",J645,0)</f>
        <v>0</v>
      </c>
      <c r="BG645" s="187">
        <f>IF(N645="zákl. přenesená",J645,0)</f>
        <v>0</v>
      </c>
      <c r="BH645" s="187">
        <f>IF(N645="sníž. přenesená",J645,0)</f>
        <v>0</v>
      </c>
      <c r="BI645" s="187">
        <f>IF(N645="nulová",J645,0)</f>
        <v>0</v>
      </c>
      <c r="BJ645" s="19" t="s">
        <v>82</v>
      </c>
      <c r="BK645" s="187">
        <f>ROUND(I645*H645,2)</f>
        <v>0</v>
      </c>
      <c r="BL645" s="19" t="s">
        <v>226</v>
      </c>
      <c r="BM645" s="186" t="s">
        <v>896</v>
      </c>
    </row>
    <row r="646" spans="1:65" s="14" customFormat="1" ht="11.25" x14ac:dyDescent="0.2">
      <c r="B646" s="204"/>
      <c r="C646" s="205"/>
      <c r="D646" s="195" t="s">
        <v>140</v>
      </c>
      <c r="E646" s="206" t="s">
        <v>19</v>
      </c>
      <c r="F646" s="207" t="s">
        <v>861</v>
      </c>
      <c r="G646" s="205"/>
      <c r="H646" s="208">
        <v>39.6</v>
      </c>
      <c r="I646" s="209"/>
      <c r="J646" s="205"/>
      <c r="K646" s="205"/>
      <c r="L646" s="210"/>
      <c r="M646" s="211"/>
      <c r="N646" s="212"/>
      <c r="O646" s="212"/>
      <c r="P646" s="212"/>
      <c r="Q646" s="212"/>
      <c r="R646" s="212"/>
      <c r="S646" s="212"/>
      <c r="T646" s="213"/>
      <c r="AT646" s="214" t="s">
        <v>140</v>
      </c>
      <c r="AU646" s="214" t="s">
        <v>84</v>
      </c>
      <c r="AV646" s="14" t="s">
        <v>84</v>
      </c>
      <c r="AW646" s="14" t="s">
        <v>35</v>
      </c>
      <c r="AX646" s="14" t="s">
        <v>74</v>
      </c>
      <c r="AY646" s="214" t="s">
        <v>130</v>
      </c>
    </row>
    <row r="647" spans="1:65" s="16" customFormat="1" ht="11.25" x14ac:dyDescent="0.2">
      <c r="B647" s="237"/>
      <c r="C647" s="238"/>
      <c r="D647" s="195" t="s">
        <v>140</v>
      </c>
      <c r="E647" s="239" t="s">
        <v>19</v>
      </c>
      <c r="F647" s="240" t="s">
        <v>897</v>
      </c>
      <c r="G647" s="238"/>
      <c r="H647" s="241">
        <v>39.6</v>
      </c>
      <c r="I647" s="242"/>
      <c r="J647" s="238"/>
      <c r="K647" s="238"/>
      <c r="L647" s="243"/>
      <c r="M647" s="244"/>
      <c r="N647" s="245"/>
      <c r="O647" s="245"/>
      <c r="P647" s="245"/>
      <c r="Q647" s="245"/>
      <c r="R647" s="245"/>
      <c r="S647" s="245"/>
      <c r="T647" s="246"/>
      <c r="AT647" s="247" t="s">
        <v>140</v>
      </c>
      <c r="AU647" s="247" t="s">
        <v>84</v>
      </c>
      <c r="AV647" s="16" t="s">
        <v>148</v>
      </c>
      <c r="AW647" s="16" t="s">
        <v>35</v>
      </c>
      <c r="AX647" s="16" t="s">
        <v>74</v>
      </c>
      <c r="AY647" s="247" t="s">
        <v>130</v>
      </c>
    </row>
    <row r="648" spans="1:65" s="14" customFormat="1" ht="11.25" x14ac:dyDescent="0.2">
      <c r="B648" s="204"/>
      <c r="C648" s="205"/>
      <c r="D648" s="195" t="s">
        <v>140</v>
      </c>
      <c r="E648" s="206" t="s">
        <v>19</v>
      </c>
      <c r="F648" s="207" t="s">
        <v>898</v>
      </c>
      <c r="G648" s="205"/>
      <c r="H648" s="208">
        <v>43.56</v>
      </c>
      <c r="I648" s="209"/>
      <c r="J648" s="205"/>
      <c r="K648" s="205"/>
      <c r="L648" s="210"/>
      <c r="M648" s="211"/>
      <c r="N648" s="212"/>
      <c r="O648" s="212"/>
      <c r="P648" s="212"/>
      <c r="Q648" s="212"/>
      <c r="R648" s="212"/>
      <c r="S648" s="212"/>
      <c r="T648" s="213"/>
      <c r="AT648" s="214" t="s">
        <v>140</v>
      </c>
      <c r="AU648" s="214" t="s">
        <v>84</v>
      </c>
      <c r="AV648" s="14" t="s">
        <v>84</v>
      </c>
      <c r="AW648" s="14" t="s">
        <v>35</v>
      </c>
      <c r="AX648" s="14" t="s">
        <v>82</v>
      </c>
      <c r="AY648" s="214" t="s">
        <v>130</v>
      </c>
    </row>
    <row r="649" spans="1:65" s="2" customFormat="1" ht="16.5" customHeight="1" x14ac:dyDescent="0.2">
      <c r="A649" s="36"/>
      <c r="B649" s="37"/>
      <c r="C649" s="226" t="s">
        <v>899</v>
      </c>
      <c r="D649" s="226" t="s">
        <v>180</v>
      </c>
      <c r="E649" s="227" t="s">
        <v>900</v>
      </c>
      <c r="F649" s="228" t="s">
        <v>901</v>
      </c>
      <c r="G649" s="229" t="s">
        <v>135</v>
      </c>
      <c r="H649" s="230">
        <v>122.98099999999999</v>
      </c>
      <c r="I649" s="231"/>
      <c r="J649" s="232">
        <f>ROUND(I649*H649,2)</f>
        <v>0</v>
      </c>
      <c r="K649" s="228" t="s">
        <v>136</v>
      </c>
      <c r="L649" s="233"/>
      <c r="M649" s="234" t="s">
        <v>19</v>
      </c>
      <c r="N649" s="235" t="s">
        <v>45</v>
      </c>
      <c r="O649" s="66"/>
      <c r="P649" s="184">
        <f>O649*H649</f>
        <v>0</v>
      </c>
      <c r="Q649" s="184">
        <v>1.1999999999999999E-3</v>
      </c>
      <c r="R649" s="184">
        <f>Q649*H649</f>
        <v>0.14757719999999999</v>
      </c>
      <c r="S649" s="184">
        <v>0</v>
      </c>
      <c r="T649" s="185">
        <f>S649*H649</f>
        <v>0</v>
      </c>
      <c r="U649" s="36"/>
      <c r="V649" s="36"/>
      <c r="W649" s="36"/>
      <c r="X649" s="36"/>
      <c r="Y649" s="36"/>
      <c r="Z649" s="36"/>
      <c r="AA649" s="36"/>
      <c r="AB649" s="36"/>
      <c r="AC649" s="36"/>
      <c r="AD649" s="36"/>
      <c r="AE649" s="36"/>
      <c r="AR649" s="186" t="s">
        <v>281</v>
      </c>
      <c r="AT649" s="186" t="s">
        <v>180</v>
      </c>
      <c r="AU649" s="186" t="s">
        <v>84</v>
      </c>
      <c r="AY649" s="19" t="s">
        <v>130</v>
      </c>
      <c r="BE649" s="187">
        <f>IF(N649="základní",J649,0)</f>
        <v>0</v>
      </c>
      <c r="BF649" s="187">
        <f>IF(N649="snížená",J649,0)</f>
        <v>0</v>
      </c>
      <c r="BG649" s="187">
        <f>IF(N649="zákl. přenesená",J649,0)</f>
        <v>0</v>
      </c>
      <c r="BH649" s="187">
        <f>IF(N649="sníž. přenesená",J649,0)</f>
        <v>0</v>
      </c>
      <c r="BI649" s="187">
        <f>IF(N649="nulová",J649,0)</f>
        <v>0</v>
      </c>
      <c r="BJ649" s="19" t="s">
        <v>82</v>
      </c>
      <c r="BK649" s="187">
        <f>ROUND(I649*H649,2)</f>
        <v>0</v>
      </c>
      <c r="BL649" s="19" t="s">
        <v>226</v>
      </c>
      <c r="BM649" s="186" t="s">
        <v>902</v>
      </c>
    </row>
    <row r="650" spans="1:65" s="13" customFormat="1" ht="11.25" x14ac:dyDescent="0.2">
      <c r="B650" s="193"/>
      <c r="C650" s="194"/>
      <c r="D650" s="195" t="s">
        <v>140</v>
      </c>
      <c r="E650" s="196" t="s">
        <v>19</v>
      </c>
      <c r="F650" s="197" t="s">
        <v>611</v>
      </c>
      <c r="G650" s="194"/>
      <c r="H650" s="196" t="s">
        <v>19</v>
      </c>
      <c r="I650" s="198"/>
      <c r="J650" s="194"/>
      <c r="K650" s="194"/>
      <c r="L650" s="199"/>
      <c r="M650" s="200"/>
      <c r="N650" s="201"/>
      <c r="O650" s="201"/>
      <c r="P650" s="201"/>
      <c r="Q650" s="201"/>
      <c r="R650" s="201"/>
      <c r="S650" s="201"/>
      <c r="T650" s="202"/>
      <c r="AT650" s="203" t="s">
        <v>140</v>
      </c>
      <c r="AU650" s="203" t="s">
        <v>84</v>
      </c>
      <c r="AV650" s="13" t="s">
        <v>82</v>
      </c>
      <c r="AW650" s="13" t="s">
        <v>35</v>
      </c>
      <c r="AX650" s="13" t="s">
        <v>74</v>
      </c>
      <c r="AY650" s="203" t="s">
        <v>130</v>
      </c>
    </row>
    <row r="651" spans="1:65" s="13" customFormat="1" ht="11.25" x14ac:dyDescent="0.2">
      <c r="B651" s="193"/>
      <c r="C651" s="194"/>
      <c r="D651" s="195" t="s">
        <v>140</v>
      </c>
      <c r="E651" s="196" t="s">
        <v>19</v>
      </c>
      <c r="F651" s="197" t="s">
        <v>851</v>
      </c>
      <c r="G651" s="194"/>
      <c r="H651" s="196" t="s">
        <v>19</v>
      </c>
      <c r="I651" s="198"/>
      <c r="J651" s="194"/>
      <c r="K651" s="194"/>
      <c r="L651" s="199"/>
      <c r="M651" s="200"/>
      <c r="N651" s="201"/>
      <c r="O651" s="201"/>
      <c r="P651" s="201"/>
      <c r="Q651" s="201"/>
      <c r="R651" s="201"/>
      <c r="S651" s="201"/>
      <c r="T651" s="202"/>
      <c r="AT651" s="203" t="s">
        <v>140</v>
      </c>
      <c r="AU651" s="203" t="s">
        <v>84</v>
      </c>
      <c r="AV651" s="13" t="s">
        <v>82</v>
      </c>
      <c r="AW651" s="13" t="s">
        <v>35</v>
      </c>
      <c r="AX651" s="13" t="s">
        <v>74</v>
      </c>
      <c r="AY651" s="203" t="s">
        <v>130</v>
      </c>
    </row>
    <row r="652" spans="1:65" s="14" customFormat="1" ht="11.25" x14ac:dyDescent="0.2">
      <c r="B652" s="204"/>
      <c r="C652" s="205"/>
      <c r="D652" s="195" t="s">
        <v>140</v>
      </c>
      <c r="E652" s="206" t="s">
        <v>19</v>
      </c>
      <c r="F652" s="207" t="s">
        <v>852</v>
      </c>
      <c r="G652" s="205"/>
      <c r="H652" s="208">
        <v>20.7</v>
      </c>
      <c r="I652" s="209"/>
      <c r="J652" s="205"/>
      <c r="K652" s="205"/>
      <c r="L652" s="210"/>
      <c r="M652" s="211"/>
      <c r="N652" s="212"/>
      <c r="O652" s="212"/>
      <c r="P652" s="212"/>
      <c r="Q652" s="212"/>
      <c r="R652" s="212"/>
      <c r="S652" s="212"/>
      <c r="T652" s="213"/>
      <c r="AT652" s="214" t="s">
        <v>140</v>
      </c>
      <c r="AU652" s="214" t="s">
        <v>84</v>
      </c>
      <c r="AV652" s="14" t="s">
        <v>84</v>
      </c>
      <c r="AW652" s="14" t="s">
        <v>35</v>
      </c>
      <c r="AX652" s="14" t="s">
        <v>74</v>
      </c>
      <c r="AY652" s="214" t="s">
        <v>130</v>
      </c>
    </row>
    <row r="653" spans="1:65" s="14" customFormat="1" ht="11.25" x14ac:dyDescent="0.2">
      <c r="B653" s="204"/>
      <c r="C653" s="205"/>
      <c r="D653" s="195" t="s">
        <v>140</v>
      </c>
      <c r="E653" s="206" t="s">
        <v>19</v>
      </c>
      <c r="F653" s="207" t="s">
        <v>853</v>
      </c>
      <c r="G653" s="205"/>
      <c r="H653" s="208">
        <v>25.5</v>
      </c>
      <c r="I653" s="209"/>
      <c r="J653" s="205"/>
      <c r="K653" s="205"/>
      <c r="L653" s="210"/>
      <c r="M653" s="211"/>
      <c r="N653" s="212"/>
      <c r="O653" s="212"/>
      <c r="P653" s="212"/>
      <c r="Q653" s="212"/>
      <c r="R653" s="212"/>
      <c r="S653" s="212"/>
      <c r="T653" s="213"/>
      <c r="AT653" s="214" t="s">
        <v>140</v>
      </c>
      <c r="AU653" s="214" t="s">
        <v>84</v>
      </c>
      <c r="AV653" s="14" t="s">
        <v>84</v>
      </c>
      <c r="AW653" s="14" t="s">
        <v>35</v>
      </c>
      <c r="AX653" s="14" t="s">
        <v>74</v>
      </c>
      <c r="AY653" s="214" t="s">
        <v>130</v>
      </c>
    </row>
    <row r="654" spans="1:65" s="14" customFormat="1" ht="11.25" x14ac:dyDescent="0.2">
      <c r="B654" s="204"/>
      <c r="C654" s="205"/>
      <c r="D654" s="195" t="s">
        <v>140</v>
      </c>
      <c r="E654" s="206" t="s">
        <v>19</v>
      </c>
      <c r="F654" s="207" t="s">
        <v>854</v>
      </c>
      <c r="G654" s="205"/>
      <c r="H654" s="208">
        <v>23.87</v>
      </c>
      <c r="I654" s="209"/>
      <c r="J654" s="205"/>
      <c r="K654" s="205"/>
      <c r="L654" s="210"/>
      <c r="M654" s="211"/>
      <c r="N654" s="212"/>
      <c r="O654" s="212"/>
      <c r="P654" s="212"/>
      <c r="Q654" s="212"/>
      <c r="R654" s="212"/>
      <c r="S654" s="212"/>
      <c r="T654" s="213"/>
      <c r="AT654" s="214" t="s">
        <v>140</v>
      </c>
      <c r="AU654" s="214" t="s">
        <v>84</v>
      </c>
      <c r="AV654" s="14" t="s">
        <v>84</v>
      </c>
      <c r="AW654" s="14" t="s">
        <v>35</v>
      </c>
      <c r="AX654" s="14" t="s">
        <v>74</v>
      </c>
      <c r="AY654" s="214" t="s">
        <v>130</v>
      </c>
    </row>
    <row r="655" spans="1:65" s="14" customFormat="1" ht="11.25" x14ac:dyDescent="0.2">
      <c r="B655" s="204"/>
      <c r="C655" s="205"/>
      <c r="D655" s="195" t="s">
        <v>140</v>
      </c>
      <c r="E655" s="206" t="s">
        <v>19</v>
      </c>
      <c r="F655" s="207" t="s">
        <v>903</v>
      </c>
      <c r="G655" s="205"/>
      <c r="H655" s="208">
        <v>19.5</v>
      </c>
      <c r="I655" s="209"/>
      <c r="J655" s="205"/>
      <c r="K655" s="205"/>
      <c r="L655" s="210"/>
      <c r="M655" s="211"/>
      <c r="N655" s="212"/>
      <c r="O655" s="212"/>
      <c r="P655" s="212"/>
      <c r="Q655" s="212"/>
      <c r="R655" s="212"/>
      <c r="S655" s="212"/>
      <c r="T655" s="213"/>
      <c r="AT655" s="214" t="s">
        <v>140</v>
      </c>
      <c r="AU655" s="214" t="s">
        <v>84</v>
      </c>
      <c r="AV655" s="14" t="s">
        <v>84</v>
      </c>
      <c r="AW655" s="14" t="s">
        <v>35</v>
      </c>
      <c r="AX655" s="14" t="s">
        <v>74</v>
      </c>
      <c r="AY655" s="214" t="s">
        <v>130</v>
      </c>
    </row>
    <row r="656" spans="1:65" s="14" customFormat="1" ht="11.25" x14ac:dyDescent="0.2">
      <c r="B656" s="204"/>
      <c r="C656" s="205"/>
      <c r="D656" s="195" t="s">
        <v>140</v>
      </c>
      <c r="E656" s="206" t="s">
        <v>19</v>
      </c>
      <c r="F656" s="207" t="s">
        <v>904</v>
      </c>
      <c r="G656" s="205"/>
      <c r="H656" s="208">
        <v>16.899999999999999</v>
      </c>
      <c r="I656" s="209"/>
      <c r="J656" s="205"/>
      <c r="K656" s="205"/>
      <c r="L656" s="210"/>
      <c r="M656" s="211"/>
      <c r="N656" s="212"/>
      <c r="O656" s="212"/>
      <c r="P656" s="212"/>
      <c r="Q656" s="212"/>
      <c r="R656" s="212"/>
      <c r="S656" s="212"/>
      <c r="T656" s="213"/>
      <c r="AT656" s="214" t="s">
        <v>140</v>
      </c>
      <c r="AU656" s="214" t="s">
        <v>84</v>
      </c>
      <c r="AV656" s="14" t="s">
        <v>84</v>
      </c>
      <c r="AW656" s="14" t="s">
        <v>35</v>
      </c>
      <c r="AX656" s="14" t="s">
        <v>74</v>
      </c>
      <c r="AY656" s="214" t="s">
        <v>130</v>
      </c>
    </row>
    <row r="657" spans="1:65" s="14" customFormat="1" ht="11.25" x14ac:dyDescent="0.2">
      <c r="B657" s="204"/>
      <c r="C657" s="205"/>
      <c r="D657" s="195" t="s">
        <v>140</v>
      </c>
      <c r="E657" s="206" t="s">
        <v>19</v>
      </c>
      <c r="F657" s="207" t="s">
        <v>862</v>
      </c>
      <c r="G657" s="205"/>
      <c r="H657" s="208">
        <v>5.3310000000000004</v>
      </c>
      <c r="I657" s="209"/>
      <c r="J657" s="205"/>
      <c r="K657" s="205"/>
      <c r="L657" s="210"/>
      <c r="M657" s="211"/>
      <c r="N657" s="212"/>
      <c r="O657" s="212"/>
      <c r="P657" s="212"/>
      <c r="Q657" s="212"/>
      <c r="R657" s="212"/>
      <c r="S657" s="212"/>
      <c r="T657" s="213"/>
      <c r="AT657" s="214" t="s">
        <v>140</v>
      </c>
      <c r="AU657" s="214" t="s">
        <v>84</v>
      </c>
      <c r="AV657" s="14" t="s">
        <v>84</v>
      </c>
      <c r="AW657" s="14" t="s">
        <v>35</v>
      </c>
      <c r="AX657" s="14" t="s">
        <v>74</v>
      </c>
      <c r="AY657" s="214" t="s">
        <v>130</v>
      </c>
    </row>
    <row r="658" spans="1:65" s="16" customFormat="1" ht="11.25" x14ac:dyDescent="0.2">
      <c r="B658" s="237"/>
      <c r="C658" s="238"/>
      <c r="D658" s="195" t="s">
        <v>140</v>
      </c>
      <c r="E658" s="239" t="s">
        <v>19</v>
      </c>
      <c r="F658" s="240" t="s">
        <v>897</v>
      </c>
      <c r="G658" s="238"/>
      <c r="H658" s="241">
        <v>111.801</v>
      </c>
      <c r="I658" s="242"/>
      <c r="J658" s="238"/>
      <c r="K658" s="238"/>
      <c r="L658" s="243"/>
      <c r="M658" s="244"/>
      <c r="N658" s="245"/>
      <c r="O658" s="245"/>
      <c r="P658" s="245"/>
      <c r="Q658" s="245"/>
      <c r="R658" s="245"/>
      <c r="S658" s="245"/>
      <c r="T658" s="246"/>
      <c r="AT658" s="247" t="s">
        <v>140</v>
      </c>
      <c r="AU658" s="247" t="s">
        <v>84</v>
      </c>
      <c r="AV658" s="16" t="s">
        <v>148</v>
      </c>
      <c r="AW658" s="16" t="s">
        <v>35</v>
      </c>
      <c r="AX658" s="16" t="s">
        <v>74</v>
      </c>
      <c r="AY658" s="247" t="s">
        <v>130</v>
      </c>
    </row>
    <row r="659" spans="1:65" s="14" customFormat="1" ht="11.25" x14ac:dyDescent="0.2">
      <c r="B659" s="204"/>
      <c r="C659" s="205"/>
      <c r="D659" s="195" t="s">
        <v>140</v>
      </c>
      <c r="E659" s="206" t="s">
        <v>19</v>
      </c>
      <c r="F659" s="207" t="s">
        <v>905</v>
      </c>
      <c r="G659" s="205"/>
      <c r="H659" s="208">
        <v>122.98099999999999</v>
      </c>
      <c r="I659" s="209"/>
      <c r="J659" s="205"/>
      <c r="K659" s="205"/>
      <c r="L659" s="210"/>
      <c r="M659" s="211"/>
      <c r="N659" s="212"/>
      <c r="O659" s="212"/>
      <c r="P659" s="212"/>
      <c r="Q659" s="212"/>
      <c r="R659" s="212"/>
      <c r="S659" s="212"/>
      <c r="T659" s="213"/>
      <c r="AT659" s="214" t="s">
        <v>140</v>
      </c>
      <c r="AU659" s="214" t="s">
        <v>84</v>
      </c>
      <c r="AV659" s="14" t="s">
        <v>84</v>
      </c>
      <c r="AW659" s="14" t="s">
        <v>35</v>
      </c>
      <c r="AX659" s="14" t="s">
        <v>82</v>
      </c>
      <c r="AY659" s="214" t="s">
        <v>130</v>
      </c>
    </row>
    <row r="660" spans="1:65" s="2" customFormat="1" ht="16.5" customHeight="1" x14ac:dyDescent="0.2">
      <c r="A660" s="36"/>
      <c r="B660" s="37"/>
      <c r="C660" s="175" t="s">
        <v>717</v>
      </c>
      <c r="D660" s="175" t="s">
        <v>132</v>
      </c>
      <c r="E660" s="176" t="s">
        <v>906</v>
      </c>
      <c r="F660" s="177" t="s">
        <v>907</v>
      </c>
      <c r="G660" s="178" t="s">
        <v>135</v>
      </c>
      <c r="H660" s="179">
        <v>17.399999999999999</v>
      </c>
      <c r="I660" s="180"/>
      <c r="J660" s="181">
        <f>ROUND(I660*H660,2)</f>
        <v>0</v>
      </c>
      <c r="K660" s="177" t="s">
        <v>136</v>
      </c>
      <c r="L660" s="41"/>
      <c r="M660" s="182" t="s">
        <v>19</v>
      </c>
      <c r="N660" s="183" t="s">
        <v>45</v>
      </c>
      <c r="O660" s="66"/>
      <c r="P660" s="184">
        <f>O660*H660</f>
        <v>0</v>
      </c>
      <c r="Q660" s="184">
        <v>4.0000000000000003E-5</v>
      </c>
      <c r="R660" s="184">
        <f>Q660*H660</f>
        <v>6.96E-4</v>
      </c>
      <c r="S660" s="184">
        <v>0</v>
      </c>
      <c r="T660" s="185">
        <f>S660*H660</f>
        <v>0</v>
      </c>
      <c r="U660" s="36"/>
      <c r="V660" s="36"/>
      <c r="W660" s="36"/>
      <c r="X660" s="36"/>
      <c r="Y660" s="36"/>
      <c r="Z660" s="36"/>
      <c r="AA660" s="36"/>
      <c r="AB660" s="36"/>
      <c r="AC660" s="36"/>
      <c r="AD660" s="36"/>
      <c r="AE660" s="36"/>
      <c r="AR660" s="186" t="s">
        <v>226</v>
      </c>
      <c r="AT660" s="186" t="s">
        <v>132</v>
      </c>
      <c r="AU660" s="186" t="s">
        <v>84</v>
      </c>
      <c r="AY660" s="19" t="s">
        <v>130</v>
      </c>
      <c r="BE660" s="187">
        <f>IF(N660="základní",J660,0)</f>
        <v>0</v>
      </c>
      <c r="BF660" s="187">
        <f>IF(N660="snížená",J660,0)</f>
        <v>0</v>
      </c>
      <c r="BG660" s="187">
        <f>IF(N660="zákl. přenesená",J660,0)</f>
        <v>0</v>
      </c>
      <c r="BH660" s="187">
        <f>IF(N660="sníž. přenesená",J660,0)</f>
        <v>0</v>
      </c>
      <c r="BI660" s="187">
        <f>IF(N660="nulová",J660,0)</f>
        <v>0</v>
      </c>
      <c r="BJ660" s="19" t="s">
        <v>82</v>
      </c>
      <c r="BK660" s="187">
        <f>ROUND(I660*H660,2)</f>
        <v>0</v>
      </c>
      <c r="BL660" s="19" t="s">
        <v>226</v>
      </c>
      <c r="BM660" s="186" t="s">
        <v>908</v>
      </c>
    </row>
    <row r="661" spans="1:65" s="2" customFormat="1" ht="11.25" x14ac:dyDescent="0.2">
      <c r="A661" s="36"/>
      <c r="B661" s="37"/>
      <c r="C661" s="38"/>
      <c r="D661" s="188" t="s">
        <v>138</v>
      </c>
      <c r="E661" s="38"/>
      <c r="F661" s="189" t="s">
        <v>909</v>
      </c>
      <c r="G661" s="38"/>
      <c r="H661" s="38"/>
      <c r="I661" s="190"/>
      <c r="J661" s="38"/>
      <c r="K661" s="38"/>
      <c r="L661" s="41"/>
      <c r="M661" s="191"/>
      <c r="N661" s="192"/>
      <c r="O661" s="66"/>
      <c r="P661" s="66"/>
      <c r="Q661" s="66"/>
      <c r="R661" s="66"/>
      <c r="S661" s="66"/>
      <c r="T661" s="67"/>
      <c r="U661" s="36"/>
      <c r="V661" s="36"/>
      <c r="W661" s="36"/>
      <c r="X661" s="36"/>
      <c r="Y661" s="36"/>
      <c r="Z661" s="36"/>
      <c r="AA661" s="36"/>
      <c r="AB661" s="36"/>
      <c r="AC661" s="36"/>
      <c r="AD661" s="36"/>
      <c r="AE661" s="36"/>
      <c r="AT661" s="19" t="s">
        <v>138</v>
      </c>
      <c r="AU661" s="19" t="s">
        <v>84</v>
      </c>
    </row>
    <row r="662" spans="1:65" s="13" customFormat="1" ht="11.25" x14ac:dyDescent="0.2">
      <c r="B662" s="193"/>
      <c r="C662" s="194"/>
      <c r="D662" s="195" t="s">
        <v>140</v>
      </c>
      <c r="E662" s="196" t="s">
        <v>19</v>
      </c>
      <c r="F662" s="197" t="s">
        <v>910</v>
      </c>
      <c r="G662" s="194"/>
      <c r="H662" s="196" t="s">
        <v>19</v>
      </c>
      <c r="I662" s="198"/>
      <c r="J662" s="194"/>
      <c r="K662" s="194"/>
      <c r="L662" s="199"/>
      <c r="M662" s="200"/>
      <c r="N662" s="201"/>
      <c r="O662" s="201"/>
      <c r="P662" s="201"/>
      <c r="Q662" s="201"/>
      <c r="R662" s="201"/>
      <c r="S662" s="201"/>
      <c r="T662" s="202"/>
      <c r="AT662" s="203" t="s">
        <v>140</v>
      </c>
      <c r="AU662" s="203" t="s">
        <v>84</v>
      </c>
      <c r="AV662" s="13" t="s">
        <v>82</v>
      </c>
      <c r="AW662" s="13" t="s">
        <v>35</v>
      </c>
      <c r="AX662" s="13" t="s">
        <v>74</v>
      </c>
      <c r="AY662" s="203" t="s">
        <v>130</v>
      </c>
    </row>
    <row r="663" spans="1:65" s="13" customFormat="1" ht="11.25" x14ac:dyDescent="0.2">
      <c r="B663" s="193"/>
      <c r="C663" s="194"/>
      <c r="D663" s="195" t="s">
        <v>140</v>
      </c>
      <c r="E663" s="196" t="s">
        <v>19</v>
      </c>
      <c r="F663" s="197" t="s">
        <v>911</v>
      </c>
      <c r="G663" s="194"/>
      <c r="H663" s="196" t="s">
        <v>19</v>
      </c>
      <c r="I663" s="198"/>
      <c r="J663" s="194"/>
      <c r="K663" s="194"/>
      <c r="L663" s="199"/>
      <c r="M663" s="200"/>
      <c r="N663" s="201"/>
      <c r="O663" s="201"/>
      <c r="P663" s="201"/>
      <c r="Q663" s="201"/>
      <c r="R663" s="201"/>
      <c r="S663" s="201"/>
      <c r="T663" s="202"/>
      <c r="AT663" s="203" t="s">
        <v>140</v>
      </c>
      <c r="AU663" s="203" t="s">
        <v>84</v>
      </c>
      <c r="AV663" s="13" t="s">
        <v>82</v>
      </c>
      <c r="AW663" s="13" t="s">
        <v>35</v>
      </c>
      <c r="AX663" s="13" t="s">
        <v>74</v>
      </c>
      <c r="AY663" s="203" t="s">
        <v>130</v>
      </c>
    </row>
    <row r="664" spans="1:65" s="14" customFormat="1" ht="11.25" x14ac:dyDescent="0.2">
      <c r="B664" s="204"/>
      <c r="C664" s="205"/>
      <c r="D664" s="195" t="s">
        <v>140</v>
      </c>
      <c r="E664" s="206" t="s">
        <v>19</v>
      </c>
      <c r="F664" s="207" t="s">
        <v>912</v>
      </c>
      <c r="G664" s="205"/>
      <c r="H664" s="208">
        <v>17.399999999999999</v>
      </c>
      <c r="I664" s="209"/>
      <c r="J664" s="205"/>
      <c r="K664" s="205"/>
      <c r="L664" s="210"/>
      <c r="M664" s="211"/>
      <c r="N664" s="212"/>
      <c r="O664" s="212"/>
      <c r="P664" s="212"/>
      <c r="Q664" s="212"/>
      <c r="R664" s="212"/>
      <c r="S664" s="212"/>
      <c r="T664" s="213"/>
      <c r="AT664" s="214" t="s">
        <v>140</v>
      </c>
      <c r="AU664" s="214" t="s">
        <v>84</v>
      </c>
      <c r="AV664" s="14" t="s">
        <v>84</v>
      </c>
      <c r="AW664" s="14" t="s">
        <v>35</v>
      </c>
      <c r="AX664" s="14" t="s">
        <v>74</v>
      </c>
      <c r="AY664" s="214" t="s">
        <v>130</v>
      </c>
    </row>
    <row r="665" spans="1:65" s="15" customFormat="1" ht="11.25" x14ac:dyDescent="0.2">
      <c r="B665" s="215"/>
      <c r="C665" s="216"/>
      <c r="D665" s="195" t="s">
        <v>140</v>
      </c>
      <c r="E665" s="217" t="s">
        <v>19</v>
      </c>
      <c r="F665" s="218" t="s">
        <v>143</v>
      </c>
      <c r="G665" s="216"/>
      <c r="H665" s="219">
        <v>17.399999999999999</v>
      </c>
      <c r="I665" s="220"/>
      <c r="J665" s="216"/>
      <c r="K665" s="216"/>
      <c r="L665" s="221"/>
      <c r="M665" s="222"/>
      <c r="N665" s="223"/>
      <c r="O665" s="223"/>
      <c r="P665" s="223"/>
      <c r="Q665" s="223"/>
      <c r="R665" s="223"/>
      <c r="S665" s="223"/>
      <c r="T665" s="224"/>
      <c r="AT665" s="225" t="s">
        <v>140</v>
      </c>
      <c r="AU665" s="225" t="s">
        <v>84</v>
      </c>
      <c r="AV665" s="15" t="s">
        <v>137</v>
      </c>
      <c r="AW665" s="15" t="s">
        <v>35</v>
      </c>
      <c r="AX665" s="15" t="s">
        <v>82</v>
      </c>
      <c r="AY665" s="225" t="s">
        <v>130</v>
      </c>
    </row>
    <row r="666" spans="1:65" s="2" customFormat="1" ht="16.5" customHeight="1" x14ac:dyDescent="0.2">
      <c r="A666" s="36"/>
      <c r="B666" s="37"/>
      <c r="C666" s="226" t="s">
        <v>913</v>
      </c>
      <c r="D666" s="226" t="s">
        <v>180</v>
      </c>
      <c r="E666" s="227" t="s">
        <v>914</v>
      </c>
      <c r="F666" s="228" t="s">
        <v>915</v>
      </c>
      <c r="G666" s="229" t="s">
        <v>135</v>
      </c>
      <c r="H666" s="230">
        <v>20.88</v>
      </c>
      <c r="I666" s="231"/>
      <c r="J666" s="232">
        <f>ROUND(I666*H666,2)</f>
        <v>0</v>
      </c>
      <c r="K666" s="228" t="s">
        <v>136</v>
      </c>
      <c r="L666" s="233"/>
      <c r="M666" s="234" t="s">
        <v>19</v>
      </c>
      <c r="N666" s="235" t="s">
        <v>45</v>
      </c>
      <c r="O666" s="66"/>
      <c r="P666" s="184">
        <f>O666*H666</f>
        <v>0</v>
      </c>
      <c r="Q666" s="184">
        <v>2.9999999999999997E-4</v>
      </c>
      <c r="R666" s="184">
        <f>Q666*H666</f>
        <v>6.2639999999999987E-3</v>
      </c>
      <c r="S666" s="184">
        <v>0</v>
      </c>
      <c r="T666" s="185">
        <f>S666*H666</f>
        <v>0</v>
      </c>
      <c r="U666" s="36"/>
      <c r="V666" s="36"/>
      <c r="W666" s="36"/>
      <c r="X666" s="36"/>
      <c r="Y666" s="36"/>
      <c r="Z666" s="36"/>
      <c r="AA666" s="36"/>
      <c r="AB666" s="36"/>
      <c r="AC666" s="36"/>
      <c r="AD666" s="36"/>
      <c r="AE666" s="36"/>
      <c r="AR666" s="186" t="s">
        <v>281</v>
      </c>
      <c r="AT666" s="186" t="s">
        <v>180</v>
      </c>
      <c r="AU666" s="186" t="s">
        <v>84</v>
      </c>
      <c r="AY666" s="19" t="s">
        <v>130</v>
      </c>
      <c r="BE666" s="187">
        <f>IF(N666="základní",J666,0)</f>
        <v>0</v>
      </c>
      <c r="BF666" s="187">
        <f>IF(N666="snížená",J666,0)</f>
        <v>0</v>
      </c>
      <c r="BG666" s="187">
        <f>IF(N666="zákl. přenesená",J666,0)</f>
        <v>0</v>
      </c>
      <c r="BH666" s="187">
        <f>IF(N666="sníž. přenesená",J666,0)</f>
        <v>0</v>
      </c>
      <c r="BI666" s="187">
        <f>IF(N666="nulová",J666,0)</f>
        <v>0</v>
      </c>
      <c r="BJ666" s="19" t="s">
        <v>82</v>
      </c>
      <c r="BK666" s="187">
        <f>ROUND(I666*H666,2)</f>
        <v>0</v>
      </c>
      <c r="BL666" s="19" t="s">
        <v>226</v>
      </c>
      <c r="BM666" s="186" t="s">
        <v>916</v>
      </c>
    </row>
    <row r="667" spans="1:65" s="14" customFormat="1" ht="11.25" x14ac:dyDescent="0.2">
      <c r="B667" s="204"/>
      <c r="C667" s="205"/>
      <c r="D667" s="195" t="s">
        <v>140</v>
      </c>
      <c r="E667" s="206" t="s">
        <v>19</v>
      </c>
      <c r="F667" s="207" t="s">
        <v>917</v>
      </c>
      <c r="G667" s="205"/>
      <c r="H667" s="208">
        <v>20.88</v>
      </c>
      <c r="I667" s="209"/>
      <c r="J667" s="205"/>
      <c r="K667" s="205"/>
      <c r="L667" s="210"/>
      <c r="M667" s="211"/>
      <c r="N667" s="212"/>
      <c r="O667" s="212"/>
      <c r="P667" s="212"/>
      <c r="Q667" s="212"/>
      <c r="R667" s="212"/>
      <c r="S667" s="212"/>
      <c r="T667" s="213"/>
      <c r="AT667" s="214" t="s">
        <v>140</v>
      </c>
      <c r="AU667" s="214" t="s">
        <v>84</v>
      </c>
      <c r="AV667" s="14" t="s">
        <v>84</v>
      </c>
      <c r="AW667" s="14" t="s">
        <v>35</v>
      </c>
      <c r="AX667" s="14" t="s">
        <v>74</v>
      </c>
      <c r="AY667" s="214" t="s">
        <v>130</v>
      </c>
    </row>
    <row r="668" spans="1:65" s="15" customFormat="1" ht="11.25" x14ac:dyDescent="0.2">
      <c r="B668" s="215"/>
      <c r="C668" s="216"/>
      <c r="D668" s="195" t="s">
        <v>140</v>
      </c>
      <c r="E668" s="217" t="s">
        <v>19</v>
      </c>
      <c r="F668" s="218" t="s">
        <v>143</v>
      </c>
      <c r="G668" s="216"/>
      <c r="H668" s="219">
        <v>20.88</v>
      </c>
      <c r="I668" s="220"/>
      <c r="J668" s="216"/>
      <c r="K668" s="216"/>
      <c r="L668" s="221"/>
      <c r="M668" s="222"/>
      <c r="N668" s="223"/>
      <c r="O668" s="223"/>
      <c r="P668" s="223"/>
      <c r="Q668" s="223"/>
      <c r="R668" s="223"/>
      <c r="S668" s="223"/>
      <c r="T668" s="224"/>
      <c r="AT668" s="225" t="s">
        <v>140</v>
      </c>
      <c r="AU668" s="225" t="s">
        <v>84</v>
      </c>
      <c r="AV668" s="15" t="s">
        <v>137</v>
      </c>
      <c r="AW668" s="15" t="s">
        <v>35</v>
      </c>
      <c r="AX668" s="15" t="s">
        <v>82</v>
      </c>
      <c r="AY668" s="225" t="s">
        <v>130</v>
      </c>
    </row>
    <row r="669" spans="1:65" s="2" customFormat="1" ht="16.5" customHeight="1" x14ac:dyDescent="0.2">
      <c r="A669" s="36"/>
      <c r="B669" s="37"/>
      <c r="C669" s="175" t="s">
        <v>725</v>
      </c>
      <c r="D669" s="175" t="s">
        <v>132</v>
      </c>
      <c r="E669" s="176" t="s">
        <v>918</v>
      </c>
      <c r="F669" s="177" t="s">
        <v>919</v>
      </c>
      <c r="G669" s="178" t="s">
        <v>135</v>
      </c>
      <c r="H669" s="179">
        <v>22.75</v>
      </c>
      <c r="I669" s="180"/>
      <c r="J669" s="181">
        <f>ROUND(I669*H669,2)</f>
        <v>0</v>
      </c>
      <c r="K669" s="177" t="s">
        <v>388</v>
      </c>
      <c r="L669" s="41"/>
      <c r="M669" s="182" t="s">
        <v>19</v>
      </c>
      <c r="N669" s="183" t="s">
        <v>45</v>
      </c>
      <c r="O669" s="66"/>
      <c r="P669" s="184">
        <f>O669*H669</f>
        <v>0</v>
      </c>
      <c r="Q669" s="184">
        <v>0</v>
      </c>
      <c r="R669" s="184">
        <f>Q669*H669</f>
        <v>0</v>
      </c>
      <c r="S669" s="184">
        <v>0</v>
      </c>
      <c r="T669" s="185">
        <f>S669*H669</f>
        <v>0</v>
      </c>
      <c r="U669" s="36"/>
      <c r="V669" s="36"/>
      <c r="W669" s="36"/>
      <c r="X669" s="36"/>
      <c r="Y669" s="36"/>
      <c r="Z669" s="36"/>
      <c r="AA669" s="36"/>
      <c r="AB669" s="36"/>
      <c r="AC669" s="36"/>
      <c r="AD669" s="36"/>
      <c r="AE669" s="36"/>
      <c r="AR669" s="186" t="s">
        <v>226</v>
      </c>
      <c r="AT669" s="186" t="s">
        <v>132</v>
      </c>
      <c r="AU669" s="186" t="s">
        <v>84</v>
      </c>
      <c r="AY669" s="19" t="s">
        <v>130</v>
      </c>
      <c r="BE669" s="187">
        <f>IF(N669="základní",J669,0)</f>
        <v>0</v>
      </c>
      <c r="BF669" s="187">
        <f>IF(N669="snížená",J669,0)</f>
        <v>0</v>
      </c>
      <c r="BG669" s="187">
        <f>IF(N669="zákl. přenesená",J669,0)</f>
        <v>0</v>
      </c>
      <c r="BH669" s="187">
        <f>IF(N669="sníž. přenesená",J669,0)</f>
        <v>0</v>
      </c>
      <c r="BI669" s="187">
        <f>IF(N669="nulová",J669,0)</f>
        <v>0</v>
      </c>
      <c r="BJ669" s="19" t="s">
        <v>82</v>
      </c>
      <c r="BK669" s="187">
        <f>ROUND(I669*H669,2)</f>
        <v>0</v>
      </c>
      <c r="BL669" s="19" t="s">
        <v>226</v>
      </c>
      <c r="BM669" s="186" t="s">
        <v>920</v>
      </c>
    </row>
    <row r="670" spans="1:65" s="2" customFormat="1" ht="39" x14ac:dyDescent="0.2">
      <c r="A670" s="36"/>
      <c r="B670" s="37"/>
      <c r="C670" s="38"/>
      <c r="D670" s="195" t="s">
        <v>492</v>
      </c>
      <c r="E670" s="38"/>
      <c r="F670" s="236" t="s">
        <v>921</v>
      </c>
      <c r="G670" s="38"/>
      <c r="H670" s="38"/>
      <c r="I670" s="190"/>
      <c r="J670" s="38"/>
      <c r="K670" s="38"/>
      <c r="L670" s="41"/>
      <c r="M670" s="191"/>
      <c r="N670" s="192"/>
      <c r="O670" s="66"/>
      <c r="P670" s="66"/>
      <c r="Q670" s="66"/>
      <c r="R670" s="66"/>
      <c r="S670" s="66"/>
      <c r="T670" s="67"/>
      <c r="U670" s="36"/>
      <c r="V670" s="36"/>
      <c r="W670" s="36"/>
      <c r="X670" s="36"/>
      <c r="Y670" s="36"/>
      <c r="Z670" s="36"/>
      <c r="AA670" s="36"/>
      <c r="AB670" s="36"/>
      <c r="AC670" s="36"/>
      <c r="AD670" s="36"/>
      <c r="AE670" s="36"/>
      <c r="AT670" s="19" t="s">
        <v>492</v>
      </c>
      <c r="AU670" s="19" t="s">
        <v>84</v>
      </c>
    </row>
    <row r="671" spans="1:65" s="13" customFormat="1" ht="11.25" x14ac:dyDescent="0.2">
      <c r="B671" s="193"/>
      <c r="C671" s="194"/>
      <c r="D671" s="195" t="s">
        <v>140</v>
      </c>
      <c r="E671" s="196" t="s">
        <v>19</v>
      </c>
      <c r="F671" s="197" t="s">
        <v>611</v>
      </c>
      <c r="G671" s="194"/>
      <c r="H671" s="196" t="s">
        <v>19</v>
      </c>
      <c r="I671" s="198"/>
      <c r="J671" s="194"/>
      <c r="K671" s="194"/>
      <c r="L671" s="199"/>
      <c r="M671" s="200"/>
      <c r="N671" s="201"/>
      <c r="O671" s="201"/>
      <c r="P671" s="201"/>
      <c r="Q671" s="201"/>
      <c r="R671" s="201"/>
      <c r="S671" s="201"/>
      <c r="T671" s="202"/>
      <c r="AT671" s="203" t="s">
        <v>140</v>
      </c>
      <c r="AU671" s="203" t="s">
        <v>84</v>
      </c>
      <c r="AV671" s="13" t="s">
        <v>82</v>
      </c>
      <c r="AW671" s="13" t="s">
        <v>35</v>
      </c>
      <c r="AX671" s="13" t="s">
        <v>74</v>
      </c>
      <c r="AY671" s="203" t="s">
        <v>130</v>
      </c>
    </row>
    <row r="672" spans="1:65" s="13" customFormat="1" ht="11.25" x14ac:dyDescent="0.2">
      <c r="B672" s="193"/>
      <c r="C672" s="194"/>
      <c r="D672" s="195" t="s">
        <v>140</v>
      </c>
      <c r="E672" s="196" t="s">
        <v>19</v>
      </c>
      <c r="F672" s="197" t="s">
        <v>922</v>
      </c>
      <c r="G672" s="194"/>
      <c r="H672" s="196" t="s">
        <v>19</v>
      </c>
      <c r="I672" s="198"/>
      <c r="J672" s="194"/>
      <c r="K672" s="194"/>
      <c r="L672" s="199"/>
      <c r="M672" s="200"/>
      <c r="N672" s="201"/>
      <c r="O672" s="201"/>
      <c r="P672" s="201"/>
      <c r="Q672" s="201"/>
      <c r="R672" s="201"/>
      <c r="S672" s="201"/>
      <c r="T672" s="202"/>
      <c r="AT672" s="203" t="s">
        <v>140</v>
      </c>
      <c r="AU672" s="203" t="s">
        <v>84</v>
      </c>
      <c r="AV672" s="13" t="s">
        <v>82</v>
      </c>
      <c r="AW672" s="13" t="s">
        <v>35</v>
      </c>
      <c r="AX672" s="13" t="s">
        <v>74</v>
      </c>
      <c r="AY672" s="203" t="s">
        <v>130</v>
      </c>
    </row>
    <row r="673" spans="1:65" s="14" customFormat="1" ht="11.25" x14ac:dyDescent="0.2">
      <c r="B673" s="204"/>
      <c r="C673" s="205"/>
      <c r="D673" s="195" t="s">
        <v>140</v>
      </c>
      <c r="E673" s="206" t="s">
        <v>19</v>
      </c>
      <c r="F673" s="207" t="s">
        <v>707</v>
      </c>
      <c r="G673" s="205"/>
      <c r="H673" s="208">
        <v>22.75</v>
      </c>
      <c r="I673" s="209"/>
      <c r="J673" s="205"/>
      <c r="K673" s="205"/>
      <c r="L673" s="210"/>
      <c r="M673" s="211"/>
      <c r="N673" s="212"/>
      <c r="O673" s="212"/>
      <c r="P673" s="212"/>
      <c r="Q673" s="212"/>
      <c r="R673" s="212"/>
      <c r="S673" s="212"/>
      <c r="T673" s="213"/>
      <c r="AT673" s="214" t="s">
        <v>140</v>
      </c>
      <c r="AU673" s="214" t="s">
        <v>84</v>
      </c>
      <c r="AV673" s="14" t="s">
        <v>84</v>
      </c>
      <c r="AW673" s="14" t="s">
        <v>35</v>
      </c>
      <c r="AX673" s="14" t="s">
        <v>74</v>
      </c>
      <c r="AY673" s="214" t="s">
        <v>130</v>
      </c>
    </row>
    <row r="674" spans="1:65" s="15" customFormat="1" ht="11.25" x14ac:dyDescent="0.2">
      <c r="B674" s="215"/>
      <c r="C674" s="216"/>
      <c r="D674" s="195" t="s">
        <v>140</v>
      </c>
      <c r="E674" s="217" t="s">
        <v>19</v>
      </c>
      <c r="F674" s="218" t="s">
        <v>143</v>
      </c>
      <c r="G674" s="216"/>
      <c r="H674" s="219">
        <v>22.75</v>
      </c>
      <c r="I674" s="220"/>
      <c r="J674" s="216"/>
      <c r="K674" s="216"/>
      <c r="L674" s="221"/>
      <c r="M674" s="222"/>
      <c r="N674" s="223"/>
      <c r="O674" s="223"/>
      <c r="P674" s="223"/>
      <c r="Q674" s="223"/>
      <c r="R674" s="223"/>
      <c r="S674" s="223"/>
      <c r="T674" s="224"/>
      <c r="AT674" s="225" t="s">
        <v>140</v>
      </c>
      <c r="AU674" s="225" t="s">
        <v>84</v>
      </c>
      <c r="AV674" s="15" t="s">
        <v>137</v>
      </c>
      <c r="AW674" s="15" t="s">
        <v>35</v>
      </c>
      <c r="AX674" s="15" t="s">
        <v>82</v>
      </c>
      <c r="AY674" s="225" t="s">
        <v>130</v>
      </c>
    </row>
    <row r="675" spans="1:65" s="2" customFormat="1" ht="24.2" customHeight="1" x14ac:dyDescent="0.2">
      <c r="A675" s="36"/>
      <c r="B675" s="37"/>
      <c r="C675" s="175" t="s">
        <v>923</v>
      </c>
      <c r="D675" s="175" t="s">
        <v>132</v>
      </c>
      <c r="E675" s="176" t="s">
        <v>924</v>
      </c>
      <c r="F675" s="177" t="s">
        <v>925</v>
      </c>
      <c r="G675" s="178" t="s">
        <v>265</v>
      </c>
      <c r="H675" s="179">
        <v>1.1919999999999999</v>
      </c>
      <c r="I675" s="180"/>
      <c r="J675" s="181">
        <f>ROUND(I675*H675,2)</f>
        <v>0</v>
      </c>
      <c r="K675" s="177" t="s">
        <v>136</v>
      </c>
      <c r="L675" s="41"/>
      <c r="M675" s="182" t="s">
        <v>19</v>
      </c>
      <c r="N675" s="183" t="s">
        <v>45</v>
      </c>
      <c r="O675" s="66"/>
      <c r="P675" s="184">
        <f>O675*H675</f>
        <v>0</v>
      </c>
      <c r="Q675" s="184">
        <v>0</v>
      </c>
      <c r="R675" s="184">
        <f>Q675*H675</f>
        <v>0</v>
      </c>
      <c r="S675" s="184">
        <v>0</v>
      </c>
      <c r="T675" s="185">
        <f>S675*H675</f>
        <v>0</v>
      </c>
      <c r="U675" s="36"/>
      <c r="V675" s="36"/>
      <c r="W675" s="36"/>
      <c r="X675" s="36"/>
      <c r="Y675" s="36"/>
      <c r="Z675" s="36"/>
      <c r="AA675" s="36"/>
      <c r="AB675" s="36"/>
      <c r="AC675" s="36"/>
      <c r="AD675" s="36"/>
      <c r="AE675" s="36"/>
      <c r="AR675" s="186" t="s">
        <v>226</v>
      </c>
      <c r="AT675" s="186" t="s">
        <v>132</v>
      </c>
      <c r="AU675" s="186" t="s">
        <v>84</v>
      </c>
      <c r="AY675" s="19" t="s">
        <v>130</v>
      </c>
      <c r="BE675" s="187">
        <f>IF(N675="základní",J675,0)</f>
        <v>0</v>
      </c>
      <c r="BF675" s="187">
        <f>IF(N675="snížená",J675,0)</f>
        <v>0</v>
      </c>
      <c r="BG675" s="187">
        <f>IF(N675="zákl. přenesená",J675,0)</f>
        <v>0</v>
      </c>
      <c r="BH675" s="187">
        <f>IF(N675="sníž. přenesená",J675,0)</f>
        <v>0</v>
      </c>
      <c r="BI675" s="187">
        <f>IF(N675="nulová",J675,0)</f>
        <v>0</v>
      </c>
      <c r="BJ675" s="19" t="s">
        <v>82</v>
      </c>
      <c r="BK675" s="187">
        <f>ROUND(I675*H675,2)</f>
        <v>0</v>
      </c>
      <c r="BL675" s="19" t="s">
        <v>226</v>
      </c>
      <c r="BM675" s="186" t="s">
        <v>926</v>
      </c>
    </row>
    <row r="676" spans="1:65" s="2" customFormat="1" ht="11.25" x14ac:dyDescent="0.2">
      <c r="A676" s="36"/>
      <c r="B676" s="37"/>
      <c r="C676" s="38"/>
      <c r="D676" s="188" t="s">
        <v>138</v>
      </c>
      <c r="E676" s="38"/>
      <c r="F676" s="189" t="s">
        <v>927</v>
      </c>
      <c r="G676" s="38"/>
      <c r="H676" s="38"/>
      <c r="I676" s="190"/>
      <c r="J676" s="38"/>
      <c r="K676" s="38"/>
      <c r="L676" s="41"/>
      <c r="M676" s="191"/>
      <c r="N676" s="192"/>
      <c r="O676" s="66"/>
      <c r="P676" s="66"/>
      <c r="Q676" s="66"/>
      <c r="R676" s="66"/>
      <c r="S676" s="66"/>
      <c r="T676" s="67"/>
      <c r="U676" s="36"/>
      <c r="V676" s="36"/>
      <c r="W676" s="36"/>
      <c r="X676" s="36"/>
      <c r="Y676" s="36"/>
      <c r="Z676" s="36"/>
      <c r="AA676" s="36"/>
      <c r="AB676" s="36"/>
      <c r="AC676" s="36"/>
      <c r="AD676" s="36"/>
      <c r="AE676" s="36"/>
      <c r="AT676" s="19" t="s">
        <v>138</v>
      </c>
      <c r="AU676" s="19" t="s">
        <v>84</v>
      </c>
    </row>
    <row r="677" spans="1:65" s="12" customFormat="1" ht="22.9" customHeight="1" x14ac:dyDescent="0.2">
      <c r="B677" s="159"/>
      <c r="C677" s="160"/>
      <c r="D677" s="161" t="s">
        <v>73</v>
      </c>
      <c r="E677" s="173" t="s">
        <v>928</v>
      </c>
      <c r="F677" s="173" t="s">
        <v>929</v>
      </c>
      <c r="G677" s="160"/>
      <c r="H677" s="160"/>
      <c r="I677" s="163"/>
      <c r="J677" s="174">
        <f>BK677</f>
        <v>0</v>
      </c>
      <c r="K677" s="160"/>
      <c r="L677" s="165"/>
      <c r="M677" s="166"/>
      <c r="N677" s="167"/>
      <c r="O677" s="167"/>
      <c r="P677" s="168">
        <f>SUM(P678:P711)</f>
        <v>0</v>
      </c>
      <c r="Q677" s="167"/>
      <c r="R677" s="168">
        <f>SUM(R678:R711)</f>
        <v>1.009806</v>
      </c>
      <c r="S677" s="167"/>
      <c r="T677" s="169">
        <f>SUM(T678:T711)</f>
        <v>0</v>
      </c>
      <c r="AR677" s="170" t="s">
        <v>84</v>
      </c>
      <c r="AT677" s="171" t="s">
        <v>73</v>
      </c>
      <c r="AU677" s="171" t="s">
        <v>82</v>
      </c>
      <c r="AY677" s="170" t="s">
        <v>130</v>
      </c>
      <c r="BK677" s="172">
        <f>SUM(BK678:BK711)</f>
        <v>0</v>
      </c>
    </row>
    <row r="678" spans="1:65" s="2" customFormat="1" ht="24.2" customHeight="1" x14ac:dyDescent="0.2">
      <c r="A678" s="36"/>
      <c r="B678" s="37"/>
      <c r="C678" s="175" t="s">
        <v>732</v>
      </c>
      <c r="D678" s="175" t="s">
        <v>132</v>
      </c>
      <c r="E678" s="176" t="s">
        <v>930</v>
      </c>
      <c r="F678" s="177" t="s">
        <v>931</v>
      </c>
      <c r="G678" s="178" t="s">
        <v>135</v>
      </c>
      <c r="H678" s="179">
        <v>15.701000000000001</v>
      </c>
      <c r="I678" s="180"/>
      <c r="J678" s="181">
        <f>ROUND(I678*H678,2)</f>
        <v>0</v>
      </c>
      <c r="K678" s="177" t="s">
        <v>136</v>
      </c>
      <c r="L678" s="41"/>
      <c r="M678" s="182" t="s">
        <v>19</v>
      </c>
      <c r="N678" s="183" t="s">
        <v>45</v>
      </c>
      <c r="O678" s="66"/>
      <c r="P678" s="184">
        <f>O678*H678</f>
        <v>0</v>
      </c>
      <c r="Q678" s="184">
        <v>0</v>
      </c>
      <c r="R678" s="184">
        <f>Q678*H678</f>
        <v>0</v>
      </c>
      <c r="S678" s="184">
        <v>0</v>
      </c>
      <c r="T678" s="185">
        <f>S678*H678</f>
        <v>0</v>
      </c>
      <c r="U678" s="36"/>
      <c r="V678" s="36"/>
      <c r="W678" s="36"/>
      <c r="X678" s="36"/>
      <c r="Y678" s="36"/>
      <c r="Z678" s="36"/>
      <c r="AA678" s="36"/>
      <c r="AB678" s="36"/>
      <c r="AC678" s="36"/>
      <c r="AD678" s="36"/>
      <c r="AE678" s="36"/>
      <c r="AR678" s="186" t="s">
        <v>226</v>
      </c>
      <c r="AT678" s="186" t="s">
        <v>132</v>
      </c>
      <c r="AU678" s="186" t="s">
        <v>84</v>
      </c>
      <c r="AY678" s="19" t="s">
        <v>130</v>
      </c>
      <c r="BE678" s="187">
        <f>IF(N678="základní",J678,0)</f>
        <v>0</v>
      </c>
      <c r="BF678" s="187">
        <f>IF(N678="snížená",J678,0)</f>
        <v>0</v>
      </c>
      <c r="BG678" s="187">
        <f>IF(N678="zákl. přenesená",J678,0)</f>
        <v>0</v>
      </c>
      <c r="BH678" s="187">
        <f>IF(N678="sníž. přenesená",J678,0)</f>
        <v>0</v>
      </c>
      <c r="BI678" s="187">
        <f>IF(N678="nulová",J678,0)</f>
        <v>0</v>
      </c>
      <c r="BJ678" s="19" t="s">
        <v>82</v>
      </c>
      <c r="BK678" s="187">
        <f>ROUND(I678*H678,2)</f>
        <v>0</v>
      </c>
      <c r="BL678" s="19" t="s">
        <v>226</v>
      </c>
      <c r="BM678" s="186" t="s">
        <v>932</v>
      </c>
    </row>
    <row r="679" spans="1:65" s="2" customFormat="1" ht="11.25" x14ac:dyDescent="0.2">
      <c r="A679" s="36"/>
      <c r="B679" s="37"/>
      <c r="C679" s="38"/>
      <c r="D679" s="188" t="s">
        <v>138</v>
      </c>
      <c r="E679" s="38"/>
      <c r="F679" s="189" t="s">
        <v>933</v>
      </c>
      <c r="G679" s="38"/>
      <c r="H679" s="38"/>
      <c r="I679" s="190"/>
      <c r="J679" s="38"/>
      <c r="K679" s="38"/>
      <c r="L679" s="41"/>
      <c r="M679" s="191"/>
      <c r="N679" s="192"/>
      <c r="O679" s="66"/>
      <c r="P679" s="66"/>
      <c r="Q679" s="66"/>
      <c r="R679" s="66"/>
      <c r="S679" s="66"/>
      <c r="T679" s="67"/>
      <c r="U679" s="36"/>
      <c r="V679" s="36"/>
      <c r="W679" s="36"/>
      <c r="X679" s="36"/>
      <c r="Y679" s="36"/>
      <c r="Z679" s="36"/>
      <c r="AA679" s="36"/>
      <c r="AB679" s="36"/>
      <c r="AC679" s="36"/>
      <c r="AD679" s="36"/>
      <c r="AE679" s="36"/>
      <c r="AT679" s="19" t="s">
        <v>138</v>
      </c>
      <c r="AU679" s="19" t="s">
        <v>84</v>
      </c>
    </row>
    <row r="680" spans="1:65" s="13" customFormat="1" ht="11.25" x14ac:dyDescent="0.2">
      <c r="B680" s="193"/>
      <c r="C680" s="194"/>
      <c r="D680" s="195" t="s">
        <v>140</v>
      </c>
      <c r="E680" s="196" t="s">
        <v>19</v>
      </c>
      <c r="F680" s="197" t="s">
        <v>934</v>
      </c>
      <c r="G680" s="194"/>
      <c r="H680" s="196" t="s">
        <v>19</v>
      </c>
      <c r="I680" s="198"/>
      <c r="J680" s="194"/>
      <c r="K680" s="194"/>
      <c r="L680" s="199"/>
      <c r="M680" s="200"/>
      <c r="N680" s="201"/>
      <c r="O680" s="201"/>
      <c r="P680" s="201"/>
      <c r="Q680" s="201"/>
      <c r="R680" s="201"/>
      <c r="S680" s="201"/>
      <c r="T680" s="202"/>
      <c r="AT680" s="203" t="s">
        <v>140</v>
      </c>
      <c r="AU680" s="203" t="s">
        <v>84</v>
      </c>
      <c r="AV680" s="13" t="s">
        <v>82</v>
      </c>
      <c r="AW680" s="13" t="s">
        <v>35</v>
      </c>
      <c r="AX680" s="13" t="s">
        <v>74</v>
      </c>
      <c r="AY680" s="203" t="s">
        <v>130</v>
      </c>
    </row>
    <row r="681" spans="1:65" s="14" customFormat="1" ht="11.25" x14ac:dyDescent="0.2">
      <c r="B681" s="204"/>
      <c r="C681" s="205"/>
      <c r="D681" s="195" t="s">
        <v>140</v>
      </c>
      <c r="E681" s="206" t="s">
        <v>19</v>
      </c>
      <c r="F681" s="207" t="s">
        <v>935</v>
      </c>
      <c r="G681" s="205"/>
      <c r="H681" s="208">
        <v>3.7</v>
      </c>
      <c r="I681" s="209"/>
      <c r="J681" s="205"/>
      <c r="K681" s="205"/>
      <c r="L681" s="210"/>
      <c r="M681" s="211"/>
      <c r="N681" s="212"/>
      <c r="O681" s="212"/>
      <c r="P681" s="212"/>
      <c r="Q681" s="212"/>
      <c r="R681" s="212"/>
      <c r="S681" s="212"/>
      <c r="T681" s="213"/>
      <c r="AT681" s="214" t="s">
        <v>140</v>
      </c>
      <c r="AU681" s="214" t="s">
        <v>84</v>
      </c>
      <c r="AV681" s="14" t="s">
        <v>84</v>
      </c>
      <c r="AW681" s="14" t="s">
        <v>35</v>
      </c>
      <c r="AX681" s="14" t="s">
        <v>74</v>
      </c>
      <c r="AY681" s="214" t="s">
        <v>130</v>
      </c>
    </row>
    <row r="682" spans="1:65" s="14" customFormat="1" ht="11.25" x14ac:dyDescent="0.2">
      <c r="B682" s="204"/>
      <c r="C682" s="205"/>
      <c r="D682" s="195" t="s">
        <v>140</v>
      </c>
      <c r="E682" s="206" t="s">
        <v>19</v>
      </c>
      <c r="F682" s="207" t="s">
        <v>936</v>
      </c>
      <c r="G682" s="205"/>
      <c r="H682" s="208">
        <v>6.258</v>
      </c>
      <c r="I682" s="209"/>
      <c r="J682" s="205"/>
      <c r="K682" s="205"/>
      <c r="L682" s="210"/>
      <c r="M682" s="211"/>
      <c r="N682" s="212"/>
      <c r="O682" s="212"/>
      <c r="P682" s="212"/>
      <c r="Q682" s="212"/>
      <c r="R682" s="212"/>
      <c r="S682" s="212"/>
      <c r="T682" s="213"/>
      <c r="AT682" s="214" t="s">
        <v>140</v>
      </c>
      <c r="AU682" s="214" t="s">
        <v>84</v>
      </c>
      <c r="AV682" s="14" t="s">
        <v>84</v>
      </c>
      <c r="AW682" s="14" t="s">
        <v>35</v>
      </c>
      <c r="AX682" s="14" t="s">
        <v>74</v>
      </c>
      <c r="AY682" s="214" t="s">
        <v>130</v>
      </c>
    </row>
    <row r="683" spans="1:65" s="14" customFormat="1" ht="11.25" x14ac:dyDescent="0.2">
      <c r="B683" s="204"/>
      <c r="C683" s="205"/>
      <c r="D683" s="195" t="s">
        <v>140</v>
      </c>
      <c r="E683" s="206" t="s">
        <v>19</v>
      </c>
      <c r="F683" s="207" t="s">
        <v>937</v>
      </c>
      <c r="G683" s="205"/>
      <c r="H683" s="208">
        <v>4.3810000000000002</v>
      </c>
      <c r="I683" s="209"/>
      <c r="J683" s="205"/>
      <c r="K683" s="205"/>
      <c r="L683" s="210"/>
      <c r="M683" s="211"/>
      <c r="N683" s="212"/>
      <c r="O683" s="212"/>
      <c r="P683" s="212"/>
      <c r="Q683" s="212"/>
      <c r="R683" s="212"/>
      <c r="S683" s="212"/>
      <c r="T683" s="213"/>
      <c r="AT683" s="214" t="s">
        <v>140</v>
      </c>
      <c r="AU683" s="214" t="s">
        <v>84</v>
      </c>
      <c r="AV683" s="14" t="s">
        <v>84</v>
      </c>
      <c r="AW683" s="14" t="s">
        <v>35</v>
      </c>
      <c r="AX683" s="14" t="s">
        <v>74</v>
      </c>
      <c r="AY683" s="214" t="s">
        <v>130</v>
      </c>
    </row>
    <row r="684" spans="1:65" s="14" customFormat="1" ht="11.25" x14ac:dyDescent="0.2">
      <c r="B684" s="204"/>
      <c r="C684" s="205"/>
      <c r="D684" s="195" t="s">
        <v>140</v>
      </c>
      <c r="E684" s="206" t="s">
        <v>19</v>
      </c>
      <c r="F684" s="207" t="s">
        <v>938</v>
      </c>
      <c r="G684" s="205"/>
      <c r="H684" s="208">
        <v>1.3620000000000001</v>
      </c>
      <c r="I684" s="209"/>
      <c r="J684" s="205"/>
      <c r="K684" s="205"/>
      <c r="L684" s="210"/>
      <c r="M684" s="211"/>
      <c r="N684" s="212"/>
      <c r="O684" s="212"/>
      <c r="P684" s="212"/>
      <c r="Q684" s="212"/>
      <c r="R684" s="212"/>
      <c r="S684" s="212"/>
      <c r="T684" s="213"/>
      <c r="AT684" s="214" t="s">
        <v>140</v>
      </c>
      <c r="AU684" s="214" t="s">
        <v>84</v>
      </c>
      <c r="AV684" s="14" t="s">
        <v>84</v>
      </c>
      <c r="AW684" s="14" t="s">
        <v>35</v>
      </c>
      <c r="AX684" s="14" t="s">
        <v>74</v>
      </c>
      <c r="AY684" s="214" t="s">
        <v>130</v>
      </c>
    </row>
    <row r="685" spans="1:65" s="15" customFormat="1" ht="11.25" x14ac:dyDescent="0.2">
      <c r="B685" s="215"/>
      <c r="C685" s="216"/>
      <c r="D685" s="195" t="s">
        <v>140</v>
      </c>
      <c r="E685" s="217" t="s">
        <v>19</v>
      </c>
      <c r="F685" s="218" t="s">
        <v>143</v>
      </c>
      <c r="G685" s="216"/>
      <c r="H685" s="219">
        <v>15.701000000000001</v>
      </c>
      <c r="I685" s="220"/>
      <c r="J685" s="216"/>
      <c r="K685" s="216"/>
      <c r="L685" s="221"/>
      <c r="M685" s="222"/>
      <c r="N685" s="223"/>
      <c r="O685" s="223"/>
      <c r="P685" s="223"/>
      <c r="Q685" s="223"/>
      <c r="R685" s="223"/>
      <c r="S685" s="223"/>
      <c r="T685" s="224"/>
      <c r="AT685" s="225" t="s">
        <v>140</v>
      </c>
      <c r="AU685" s="225" t="s">
        <v>84</v>
      </c>
      <c r="AV685" s="15" t="s">
        <v>137</v>
      </c>
      <c r="AW685" s="15" t="s">
        <v>35</v>
      </c>
      <c r="AX685" s="15" t="s">
        <v>82</v>
      </c>
      <c r="AY685" s="225" t="s">
        <v>130</v>
      </c>
    </row>
    <row r="686" spans="1:65" s="2" customFormat="1" ht="16.5" customHeight="1" x14ac:dyDescent="0.2">
      <c r="A686" s="36"/>
      <c r="B686" s="37"/>
      <c r="C686" s="226" t="s">
        <v>939</v>
      </c>
      <c r="D686" s="226" t="s">
        <v>180</v>
      </c>
      <c r="E686" s="227" t="s">
        <v>940</v>
      </c>
      <c r="F686" s="228" t="s">
        <v>941</v>
      </c>
      <c r="G686" s="229" t="s">
        <v>265</v>
      </c>
      <c r="H686" s="230">
        <v>0.99</v>
      </c>
      <c r="I686" s="231"/>
      <c r="J686" s="232">
        <f>ROUND(I686*H686,2)</f>
        <v>0</v>
      </c>
      <c r="K686" s="228" t="s">
        <v>942</v>
      </c>
      <c r="L686" s="233"/>
      <c r="M686" s="234" t="s">
        <v>19</v>
      </c>
      <c r="N686" s="235" t="s">
        <v>45</v>
      </c>
      <c r="O686" s="66"/>
      <c r="P686" s="184">
        <f>O686*H686</f>
        <v>0</v>
      </c>
      <c r="Q686" s="184">
        <v>1</v>
      </c>
      <c r="R686" s="184">
        <f>Q686*H686</f>
        <v>0.99</v>
      </c>
      <c r="S686" s="184">
        <v>0</v>
      </c>
      <c r="T686" s="185">
        <f>S686*H686</f>
        <v>0</v>
      </c>
      <c r="U686" s="36"/>
      <c r="V686" s="36"/>
      <c r="W686" s="36"/>
      <c r="X686" s="36"/>
      <c r="Y686" s="36"/>
      <c r="Z686" s="36"/>
      <c r="AA686" s="36"/>
      <c r="AB686" s="36"/>
      <c r="AC686" s="36"/>
      <c r="AD686" s="36"/>
      <c r="AE686" s="36"/>
      <c r="AR686" s="186" t="s">
        <v>281</v>
      </c>
      <c r="AT686" s="186" t="s">
        <v>180</v>
      </c>
      <c r="AU686" s="186" t="s">
        <v>84</v>
      </c>
      <c r="AY686" s="19" t="s">
        <v>130</v>
      </c>
      <c r="BE686" s="187">
        <f>IF(N686="základní",J686,0)</f>
        <v>0</v>
      </c>
      <c r="BF686" s="187">
        <f>IF(N686="snížená",J686,0)</f>
        <v>0</v>
      </c>
      <c r="BG686" s="187">
        <f>IF(N686="zákl. přenesená",J686,0)</f>
        <v>0</v>
      </c>
      <c r="BH686" s="187">
        <f>IF(N686="sníž. přenesená",J686,0)</f>
        <v>0</v>
      </c>
      <c r="BI686" s="187">
        <f>IF(N686="nulová",J686,0)</f>
        <v>0</v>
      </c>
      <c r="BJ686" s="19" t="s">
        <v>82</v>
      </c>
      <c r="BK686" s="187">
        <f>ROUND(I686*H686,2)</f>
        <v>0</v>
      </c>
      <c r="BL686" s="19" t="s">
        <v>226</v>
      </c>
      <c r="BM686" s="186" t="s">
        <v>943</v>
      </c>
    </row>
    <row r="687" spans="1:65" s="2" customFormat="1" ht="19.5" x14ac:dyDescent="0.2">
      <c r="A687" s="36"/>
      <c r="B687" s="37"/>
      <c r="C687" s="38"/>
      <c r="D687" s="195" t="s">
        <v>492</v>
      </c>
      <c r="E687" s="38"/>
      <c r="F687" s="236" t="s">
        <v>944</v>
      </c>
      <c r="G687" s="38"/>
      <c r="H687" s="38"/>
      <c r="I687" s="190"/>
      <c r="J687" s="38"/>
      <c r="K687" s="38"/>
      <c r="L687" s="41"/>
      <c r="M687" s="191"/>
      <c r="N687" s="192"/>
      <c r="O687" s="66"/>
      <c r="P687" s="66"/>
      <c r="Q687" s="66"/>
      <c r="R687" s="66"/>
      <c r="S687" s="66"/>
      <c r="T687" s="67"/>
      <c r="U687" s="36"/>
      <c r="V687" s="36"/>
      <c r="W687" s="36"/>
      <c r="X687" s="36"/>
      <c r="Y687" s="36"/>
      <c r="Z687" s="36"/>
      <c r="AA687" s="36"/>
      <c r="AB687" s="36"/>
      <c r="AC687" s="36"/>
      <c r="AD687" s="36"/>
      <c r="AE687" s="36"/>
      <c r="AT687" s="19" t="s">
        <v>492</v>
      </c>
      <c r="AU687" s="19" t="s">
        <v>84</v>
      </c>
    </row>
    <row r="688" spans="1:65" s="14" customFormat="1" ht="11.25" x14ac:dyDescent="0.2">
      <c r="B688" s="204"/>
      <c r="C688" s="205"/>
      <c r="D688" s="195" t="s">
        <v>140</v>
      </c>
      <c r="E688" s="206" t="s">
        <v>19</v>
      </c>
      <c r="F688" s="207" t="s">
        <v>945</v>
      </c>
      <c r="G688" s="205"/>
      <c r="H688" s="208">
        <v>0.23599999999999999</v>
      </c>
      <c r="I688" s="209"/>
      <c r="J688" s="205"/>
      <c r="K688" s="205"/>
      <c r="L688" s="210"/>
      <c r="M688" s="211"/>
      <c r="N688" s="212"/>
      <c r="O688" s="212"/>
      <c r="P688" s="212"/>
      <c r="Q688" s="212"/>
      <c r="R688" s="212"/>
      <c r="S688" s="212"/>
      <c r="T688" s="213"/>
      <c r="AT688" s="214" t="s">
        <v>140</v>
      </c>
      <c r="AU688" s="214" t="s">
        <v>84</v>
      </c>
      <c r="AV688" s="14" t="s">
        <v>84</v>
      </c>
      <c r="AW688" s="14" t="s">
        <v>35</v>
      </c>
      <c r="AX688" s="14" t="s">
        <v>74</v>
      </c>
      <c r="AY688" s="214" t="s">
        <v>130</v>
      </c>
    </row>
    <row r="689" spans="1:65" s="14" customFormat="1" ht="11.25" x14ac:dyDescent="0.2">
      <c r="B689" s="204"/>
      <c r="C689" s="205"/>
      <c r="D689" s="195" t="s">
        <v>140</v>
      </c>
      <c r="E689" s="206" t="s">
        <v>19</v>
      </c>
      <c r="F689" s="207" t="s">
        <v>946</v>
      </c>
      <c r="G689" s="205"/>
      <c r="H689" s="208">
        <v>0.754</v>
      </c>
      <c r="I689" s="209"/>
      <c r="J689" s="205"/>
      <c r="K689" s="205"/>
      <c r="L689" s="210"/>
      <c r="M689" s="211"/>
      <c r="N689" s="212"/>
      <c r="O689" s="212"/>
      <c r="P689" s="212"/>
      <c r="Q689" s="212"/>
      <c r="R689" s="212"/>
      <c r="S689" s="212"/>
      <c r="T689" s="213"/>
      <c r="AT689" s="214" t="s">
        <v>140</v>
      </c>
      <c r="AU689" s="214" t="s">
        <v>84</v>
      </c>
      <c r="AV689" s="14" t="s">
        <v>84</v>
      </c>
      <c r="AW689" s="14" t="s">
        <v>35</v>
      </c>
      <c r="AX689" s="14" t="s">
        <v>74</v>
      </c>
      <c r="AY689" s="214" t="s">
        <v>130</v>
      </c>
    </row>
    <row r="690" spans="1:65" s="15" customFormat="1" ht="11.25" x14ac:dyDescent="0.2">
      <c r="B690" s="215"/>
      <c r="C690" s="216"/>
      <c r="D690" s="195" t="s">
        <v>140</v>
      </c>
      <c r="E690" s="217" t="s">
        <v>19</v>
      </c>
      <c r="F690" s="218" t="s">
        <v>143</v>
      </c>
      <c r="G690" s="216"/>
      <c r="H690" s="219">
        <v>0.99</v>
      </c>
      <c r="I690" s="220"/>
      <c r="J690" s="216"/>
      <c r="K690" s="216"/>
      <c r="L690" s="221"/>
      <c r="M690" s="222"/>
      <c r="N690" s="223"/>
      <c r="O690" s="223"/>
      <c r="P690" s="223"/>
      <c r="Q690" s="223"/>
      <c r="R690" s="223"/>
      <c r="S690" s="223"/>
      <c r="T690" s="224"/>
      <c r="AT690" s="225" t="s">
        <v>140</v>
      </c>
      <c r="AU690" s="225" t="s">
        <v>84</v>
      </c>
      <c r="AV690" s="15" t="s">
        <v>137</v>
      </c>
      <c r="AW690" s="15" t="s">
        <v>35</v>
      </c>
      <c r="AX690" s="15" t="s">
        <v>82</v>
      </c>
      <c r="AY690" s="225" t="s">
        <v>130</v>
      </c>
    </row>
    <row r="691" spans="1:65" s="2" customFormat="1" ht="16.5" customHeight="1" x14ac:dyDescent="0.2">
      <c r="A691" s="36"/>
      <c r="B691" s="37"/>
      <c r="C691" s="175" t="s">
        <v>738</v>
      </c>
      <c r="D691" s="175" t="s">
        <v>132</v>
      </c>
      <c r="E691" s="176" t="s">
        <v>947</v>
      </c>
      <c r="F691" s="177" t="s">
        <v>948</v>
      </c>
      <c r="G691" s="178" t="s">
        <v>135</v>
      </c>
      <c r="H691" s="179">
        <v>15.701000000000001</v>
      </c>
      <c r="I691" s="180"/>
      <c r="J691" s="181">
        <f>ROUND(I691*H691,2)</f>
        <v>0</v>
      </c>
      <c r="K691" s="177" t="s">
        <v>136</v>
      </c>
      <c r="L691" s="41"/>
      <c r="M691" s="182" t="s">
        <v>19</v>
      </c>
      <c r="N691" s="183" t="s">
        <v>45</v>
      </c>
      <c r="O691" s="66"/>
      <c r="P691" s="184">
        <f>O691*H691</f>
        <v>0</v>
      </c>
      <c r="Q691" s="184">
        <v>0</v>
      </c>
      <c r="R691" s="184">
        <f>Q691*H691</f>
        <v>0</v>
      </c>
      <c r="S691" s="184">
        <v>0</v>
      </c>
      <c r="T691" s="185">
        <f>S691*H691</f>
        <v>0</v>
      </c>
      <c r="U691" s="36"/>
      <c r="V691" s="36"/>
      <c r="W691" s="36"/>
      <c r="X691" s="36"/>
      <c r="Y691" s="36"/>
      <c r="Z691" s="36"/>
      <c r="AA691" s="36"/>
      <c r="AB691" s="36"/>
      <c r="AC691" s="36"/>
      <c r="AD691" s="36"/>
      <c r="AE691" s="36"/>
      <c r="AR691" s="186" t="s">
        <v>226</v>
      </c>
      <c r="AT691" s="186" t="s">
        <v>132</v>
      </c>
      <c r="AU691" s="186" t="s">
        <v>84</v>
      </c>
      <c r="AY691" s="19" t="s">
        <v>130</v>
      </c>
      <c r="BE691" s="187">
        <f>IF(N691="základní",J691,0)</f>
        <v>0</v>
      </c>
      <c r="BF691" s="187">
        <f>IF(N691="snížená",J691,0)</f>
        <v>0</v>
      </c>
      <c r="BG691" s="187">
        <f>IF(N691="zákl. přenesená",J691,0)</f>
        <v>0</v>
      </c>
      <c r="BH691" s="187">
        <f>IF(N691="sníž. přenesená",J691,0)</f>
        <v>0</v>
      </c>
      <c r="BI691" s="187">
        <f>IF(N691="nulová",J691,0)</f>
        <v>0</v>
      </c>
      <c r="BJ691" s="19" t="s">
        <v>82</v>
      </c>
      <c r="BK691" s="187">
        <f>ROUND(I691*H691,2)</f>
        <v>0</v>
      </c>
      <c r="BL691" s="19" t="s">
        <v>226</v>
      </c>
      <c r="BM691" s="186" t="s">
        <v>949</v>
      </c>
    </row>
    <row r="692" spans="1:65" s="2" customFormat="1" ht="11.25" x14ac:dyDescent="0.2">
      <c r="A692" s="36"/>
      <c r="B692" s="37"/>
      <c r="C692" s="38"/>
      <c r="D692" s="188" t="s">
        <v>138</v>
      </c>
      <c r="E692" s="38"/>
      <c r="F692" s="189" t="s">
        <v>950</v>
      </c>
      <c r="G692" s="38"/>
      <c r="H692" s="38"/>
      <c r="I692" s="190"/>
      <c r="J692" s="38"/>
      <c r="K692" s="38"/>
      <c r="L692" s="41"/>
      <c r="M692" s="191"/>
      <c r="N692" s="192"/>
      <c r="O692" s="66"/>
      <c r="P692" s="66"/>
      <c r="Q692" s="66"/>
      <c r="R692" s="66"/>
      <c r="S692" s="66"/>
      <c r="T692" s="67"/>
      <c r="U692" s="36"/>
      <c r="V692" s="36"/>
      <c r="W692" s="36"/>
      <c r="X692" s="36"/>
      <c r="Y692" s="36"/>
      <c r="Z692" s="36"/>
      <c r="AA692" s="36"/>
      <c r="AB692" s="36"/>
      <c r="AC692" s="36"/>
      <c r="AD692" s="36"/>
      <c r="AE692" s="36"/>
      <c r="AT692" s="19" t="s">
        <v>138</v>
      </c>
      <c r="AU692" s="19" t="s">
        <v>84</v>
      </c>
    </row>
    <row r="693" spans="1:65" s="2" customFormat="1" ht="19.5" x14ac:dyDescent="0.2">
      <c r="A693" s="36"/>
      <c r="B693" s="37"/>
      <c r="C693" s="38"/>
      <c r="D693" s="195" t="s">
        <v>492</v>
      </c>
      <c r="E693" s="38"/>
      <c r="F693" s="236" t="s">
        <v>951</v>
      </c>
      <c r="G693" s="38"/>
      <c r="H693" s="38"/>
      <c r="I693" s="190"/>
      <c r="J693" s="38"/>
      <c r="K693" s="38"/>
      <c r="L693" s="41"/>
      <c r="M693" s="191"/>
      <c r="N693" s="192"/>
      <c r="O693" s="66"/>
      <c r="P693" s="66"/>
      <c r="Q693" s="66"/>
      <c r="R693" s="66"/>
      <c r="S693" s="66"/>
      <c r="T693" s="67"/>
      <c r="U693" s="36"/>
      <c r="V693" s="36"/>
      <c r="W693" s="36"/>
      <c r="X693" s="36"/>
      <c r="Y693" s="36"/>
      <c r="Z693" s="36"/>
      <c r="AA693" s="36"/>
      <c r="AB693" s="36"/>
      <c r="AC693" s="36"/>
      <c r="AD693" s="36"/>
      <c r="AE693" s="36"/>
      <c r="AT693" s="19" t="s">
        <v>492</v>
      </c>
      <c r="AU693" s="19" t="s">
        <v>84</v>
      </c>
    </row>
    <row r="694" spans="1:65" s="14" customFormat="1" ht="11.25" x14ac:dyDescent="0.2">
      <c r="B694" s="204"/>
      <c r="C694" s="205"/>
      <c r="D694" s="195" t="s">
        <v>140</v>
      </c>
      <c r="E694" s="206" t="s">
        <v>19</v>
      </c>
      <c r="F694" s="207" t="s">
        <v>952</v>
      </c>
      <c r="G694" s="205"/>
      <c r="H694" s="208">
        <v>15.701000000000001</v>
      </c>
      <c r="I694" s="209"/>
      <c r="J694" s="205"/>
      <c r="K694" s="205"/>
      <c r="L694" s="210"/>
      <c r="M694" s="211"/>
      <c r="N694" s="212"/>
      <c r="O694" s="212"/>
      <c r="P694" s="212"/>
      <c r="Q694" s="212"/>
      <c r="R694" s="212"/>
      <c r="S694" s="212"/>
      <c r="T694" s="213"/>
      <c r="AT694" s="214" t="s">
        <v>140</v>
      </c>
      <c r="AU694" s="214" t="s">
        <v>84</v>
      </c>
      <c r="AV694" s="14" t="s">
        <v>84</v>
      </c>
      <c r="AW694" s="14" t="s">
        <v>35</v>
      </c>
      <c r="AX694" s="14" t="s">
        <v>82</v>
      </c>
      <c r="AY694" s="214" t="s">
        <v>130</v>
      </c>
    </row>
    <row r="695" spans="1:65" s="2" customFormat="1" ht="16.5" customHeight="1" x14ac:dyDescent="0.2">
      <c r="A695" s="36"/>
      <c r="B695" s="37"/>
      <c r="C695" s="175" t="s">
        <v>953</v>
      </c>
      <c r="D695" s="175" t="s">
        <v>132</v>
      </c>
      <c r="E695" s="176" t="s">
        <v>954</v>
      </c>
      <c r="F695" s="177" t="s">
        <v>955</v>
      </c>
      <c r="G695" s="178" t="s">
        <v>135</v>
      </c>
      <c r="H695" s="179">
        <v>15.701000000000001</v>
      </c>
      <c r="I695" s="180"/>
      <c r="J695" s="181">
        <f>ROUND(I695*H695,2)</f>
        <v>0</v>
      </c>
      <c r="K695" s="177" t="s">
        <v>136</v>
      </c>
      <c r="L695" s="41"/>
      <c r="M695" s="182" t="s">
        <v>19</v>
      </c>
      <c r="N695" s="183" t="s">
        <v>45</v>
      </c>
      <c r="O695" s="66"/>
      <c r="P695" s="184">
        <f>O695*H695</f>
        <v>0</v>
      </c>
      <c r="Q695" s="184">
        <v>0</v>
      </c>
      <c r="R695" s="184">
        <f>Q695*H695</f>
        <v>0</v>
      </c>
      <c r="S695" s="184">
        <v>0</v>
      </c>
      <c r="T695" s="185">
        <f>S695*H695</f>
        <v>0</v>
      </c>
      <c r="U695" s="36"/>
      <c r="V695" s="36"/>
      <c r="W695" s="36"/>
      <c r="X695" s="36"/>
      <c r="Y695" s="36"/>
      <c r="Z695" s="36"/>
      <c r="AA695" s="36"/>
      <c r="AB695" s="36"/>
      <c r="AC695" s="36"/>
      <c r="AD695" s="36"/>
      <c r="AE695" s="36"/>
      <c r="AR695" s="186" t="s">
        <v>226</v>
      </c>
      <c r="AT695" s="186" t="s">
        <v>132</v>
      </c>
      <c r="AU695" s="186" t="s">
        <v>84</v>
      </c>
      <c r="AY695" s="19" t="s">
        <v>130</v>
      </c>
      <c r="BE695" s="187">
        <f>IF(N695="základní",J695,0)</f>
        <v>0</v>
      </c>
      <c r="BF695" s="187">
        <f>IF(N695="snížená",J695,0)</f>
        <v>0</v>
      </c>
      <c r="BG695" s="187">
        <f>IF(N695="zákl. přenesená",J695,0)</f>
        <v>0</v>
      </c>
      <c r="BH695" s="187">
        <f>IF(N695="sníž. přenesená",J695,0)</f>
        <v>0</v>
      </c>
      <c r="BI695" s="187">
        <f>IF(N695="nulová",J695,0)</f>
        <v>0</v>
      </c>
      <c r="BJ695" s="19" t="s">
        <v>82</v>
      </c>
      <c r="BK695" s="187">
        <f>ROUND(I695*H695,2)</f>
        <v>0</v>
      </c>
      <c r="BL695" s="19" t="s">
        <v>226</v>
      </c>
      <c r="BM695" s="186" t="s">
        <v>956</v>
      </c>
    </row>
    <row r="696" spans="1:65" s="2" customFormat="1" ht="11.25" x14ac:dyDescent="0.2">
      <c r="A696" s="36"/>
      <c r="B696" s="37"/>
      <c r="C696" s="38"/>
      <c r="D696" s="188" t="s">
        <v>138</v>
      </c>
      <c r="E696" s="38"/>
      <c r="F696" s="189" t="s">
        <v>957</v>
      </c>
      <c r="G696" s="38"/>
      <c r="H696" s="38"/>
      <c r="I696" s="190"/>
      <c r="J696" s="38"/>
      <c r="K696" s="38"/>
      <c r="L696" s="41"/>
      <c r="M696" s="191"/>
      <c r="N696" s="192"/>
      <c r="O696" s="66"/>
      <c r="P696" s="66"/>
      <c r="Q696" s="66"/>
      <c r="R696" s="66"/>
      <c r="S696" s="66"/>
      <c r="T696" s="67"/>
      <c r="U696" s="36"/>
      <c r="V696" s="36"/>
      <c r="W696" s="36"/>
      <c r="X696" s="36"/>
      <c r="Y696" s="36"/>
      <c r="Z696" s="36"/>
      <c r="AA696" s="36"/>
      <c r="AB696" s="36"/>
      <c r="AC696" s="36"/>
      <c r="AD696" s="36"/>
      <c r="AE696" s="36"/>
      <c r="AT696" s="19" t="s">
        <v>138</v>
      </c>
      <c r="AU696" s="19" t="s">
        <v>84</v>
      </c>
    </row>
    <row r="697" spans="1:65" s="2" customFormat="1" ht="19.5" x14ac:dyDescent="0.2">
      <c r="A697" s="36"/>
      <c r="B697" s="37"/>
      <c r="C697" s="38"/>
      <c r="D697" s="195" t="s">
        <v>492</v>
      </c>
      <c r="E697" s="38"/>
      <c r="F697" s="236" t="s">
        <v>958</v>
      </c>
      <c r="G697" s="38"/>
      <c r="H697" s="38"/>
      <c r="I697" s="190"/>
      <c r="J697" s="38"/>
      <c r="K697" s="38"/>
      <c r="L697" s="41"/>
      <c r="M697" s="191"/>
      <c r="N697" s="192"/>
      <c r="O697" s="66"/>
      <c r="P697" s="66"/>
      <c r="Q697" s="66"/>
      <c r="R697" s="66"/>
      <c r="S697" s="66"/>
      <c r="T697" s="67"/>
      <c r="U697" s="36"/>
      <c r="V697" s="36"/>
      <c r="W697" s="36"/>
      <c r="X697" s="36"/>
      <c r="Y697" s="36"/>
      <c r="Z697" s="36"/>
      <c r="AA697" s="36"/>
      <c r="AB697" s="36"/>
      <c r="AC697" s="36"/>
      <c r="AD697" s="36"/>
      <c r="AE697" s="36"/>
      <c r="AT697" s="19" t="s">
        <v>492</v>
      </c>
      <c r="AU697" s="19" t="s">
        <v>84</v>
      </c>
    </row>
    <row r="698" spans="1:65" s="14" customFormat="1" ht="11.25" x14ac:dyDescent="0.2">
      <c r="B698" s="204"/>
      <c r="C698" s="205"/>
      <c r="D698" s="195" t="s">
        <v>140</v>
      </c>
      <c r="E698" s="206" t="s">
        <v>19</v>
      </c>
      <c r="F698" s="207" t="s">
        <v>959</v>
      </c>
      <c r="G698" s="205"/>
      <c r="H698" s="208">
        <v>15.701000000000001</v>
      </c>
      <c r="I698" s="209"/>
      <c r="J698" s="205"/>
      <c r="K698" s="205"/>
      <c r="L698" s="210"/>
      <c r="M698" s="211"/>
      <c r="N698" s="212"/>
      <c r="O698" s="212"/>
      <c r="P698" s="212"/>
      <c r="Q698" s="212"/>
      <c r="R698" s="212"/>
      <c r="S698" s="212"/>
      <c r="T698" s="213"/>
      <c r="AT698" s="214" t="s">
        <v>140</v>
      </c>
      <c r="AU698" s="214" t="s">
        <v>84</v>
      </c>
      <c r="AV698" s="14" t="s">
        <v>84</v>
      </c>
      <c r="AW698" s="14" t="s">
        <v>35</v>
      </c>
      <c r="AX698" s="14" t="s">
        <v>82</v>
      </c>
      <c r="AY698" s="214" t="s">
        <v>130</v>
      </c>
    </row>
    <row r="699" spans="1:65" s="2" customFormat="1" ht="21.75" customHeight="1" x14ac:dyDescent="0.2">
      <c r="A699" s="36"/>
      <c r="B699" s="37"/>
      <c r="C699" s="175" t="s">
        <v>758</v>
      </c>
      <c r="D699" s="175" t="s">
        <v>132</v>
      </c>
      <c r="E699" s="176" t="s">
        <v>960</v>
      </c>
      <c r="F699" s="177" t="s">
        <v>961</v>
      </c>
      <c r="G699" s="178" t="s">
        <v>135</v>
      </c>
      <c r="H699" s="179">
        <v>15.701000000000001</v>
      </c>
      <c r="I699" s="180"/>
      <c r="J699" s="181">
        <f>ROUND(I699*H699,2)</f>
        <v>0</v>
      </c>
      <c r="K699" s="177" t="s">
        <v>136</v>
      </c>
      <c r="L699" s="41"/>
      <c r="M699" s="182" t="s">
        <v>19</v>
      </c>
      <c r="N699" s="183" t="s">
        <v>45</v>
      </c>
      <c r="O699" s="66"/>
      <c r="P699" s="184">
        <f>O699*H699</f>
        <v>0</v>
      </c>
      <c r="Q699" s="184">
        <v>0</v>
      </c>
      <c r="R699" s="184">
        <f>Q699*H699</f>
        <v>0</v>
      </c>
      <c r="S699" s="184">
        <v>0</v>
      </c>
      <c r="T699" s="185">
        <f>S699*H699</f>
        <v>0</v>
      </c>
      <c r="U699" s="36"/>
      <c r="V699" s="36"/>
      <c r="W699" s="36"/>
      <c r="X699" s="36"/>
      <c r="Y699" s="36"/>
      <c r="Z699" s="36"/>
      <c r="AA699" s="36"/>
      <c r="AB699" s="36"/>
      <c r="AC699" s="36"/>
      <c r="AD699" s="36"/>
      <c r="AE699" s="36"/>
      <c r="AR699" s="186" t="s">
        <v>226</v>
      </c>
      <c r="AT699" s="186" t="s">
        <v>132</v>
      </c>
      <c r="AU699" s="186" t="s">
        <v>84</v>
      </c>
      <c r="AY699" s="19" t="s">
        <v>130</v>
      </c>
      <c r="BE699" s="187">
        <f>IF(N699="základní",J699,0)</f>
        <v>0</v>
      </c>
      <c r="BF699" s="187">
        <f>IF(N699="snížená",J699,0)</f>
        <v>0</v>
      </c>
      <c r="BG699" s="187">
        <f>IF(N699="zákl. přenesená",J699,0)</f>
        <v>0</v>
      </c>
      <c r="BH699" s="187">
        <f>IF(N699="sníž. přenesená",J699,0)</f>
        <v>0</v>
      </c>
      <c r="BI699" s="187">
        <f>IF(N699="nulová",J699,0)</f>
        <v>0</v>
      </c>
      <c r="BJ699" s="19" t="s">
        <v>82</v>
      </c>
      <c r="BK699" s="187">
        <f>ROUND(I699*H699,2)</f>
        <v>0</v>
      </c>
      <c r="BL699" s="19" t="s">
        <v>226</v>
      </c>
      <c r="BM699" s="186" t="s">
        <v>962</v>
      </c>
    </row>
    <row r="700" spans="1:65" s="2" customFormat="1" ht="11.25" x14ac:dyDescent="0.2">
      <c r="A700" s="36"/>
      <c r="B700" s="37"/>
      <c r="C700" s="38"/>
      <c r="D700" s="188" t="s">
        <v>138</v>
      </c>
      <c r="E700" s="38"/>
      <c r="F700" s="189" t="s">
        <v>963</v>
      </c>
      <c r="G700" s="38"/>
      <c r="H700" s="38"/>
      <c r="I700" s="190"/>
      <c r="J700" s="38"/>
      <c r="K700" s="38"/>
      <c r="L700" s="41"/>
      <c r="M700" s="191"/>
      <c r="N700" s="192"/>
      <c r="O700" s="66"/>
      <c r="P700" s="66"/>
      <c r="Q700" s="66"/>
      <c r="R700" s="66"/>
      <c r="S700" s="66"/>
      <c r="T700" s="67"/>
      <c r="U700" s="36"/>
      <c r="V700" s="36"/>
      <c r="W700" s="36"/>
      <c r="X700" s="36"/>
      <c r="Y700" s="36"/>
      <c r="Z700" s="36"/>
      <c r="AA700" s="36"/>
      <c r="AB700" s="36"/>
      <c r="AC700" s="36"/>
      <c r="AD700" s="36"/>
      <c r="AE700" s="36"/>
      <c r="AT700" s="19" t="s">
        <v>138</v>
      </c>
      <c r="AU700" s="19" t="s">
        <v>84</v>
      </c>
    </row>
    <row r="701" spans="1:65" s="2" customFormat="1" ht="19.5" x14ac:dyDescent="0.2">
      <c r="A701" s="36"/>
      <c r="B701" s="37"/>
      <c r="C701" s="38"/>
      <c r="D701" s="195" t="s">
        <v>492</v>
      </c>
      <c r="E701" s="38"/>
      <c r="F701" s="236" t="s">
        <v>964</v>
      </c>
      <c r="G701" s="38"/>
      <c r="H701" s="38"/>
      <c r="I701" s="190"/>
      <c r="J701" s="38"/>
      <c r="K701" s="38"/>
      <c r="L701" s="41"/>
      <c r="M701" s="191"/>
      <c r="N701" s="192"/>
      <c r="O701" s="66"/>
      <c r="P701" s="66"/>
      <c r="Q701" s="66"/>
      <c r="R701" s="66"/>
      <c r="S701" s="66"/>
      <c r="T701" s="67"/>
      <c r="U701" s="36"/>
      <c r="V701" s="36"/>
      <c r="W701" s="36"/>
      <c r="X701" s="36"/>
      <c r="Y701" s="36"/>
      <c r="Z701" s="36"/>
      <c r="AA701" s="36"/>
      <c r="AB701" s="36"/>
      <c r="AC701" s="36"/>
      <c r="AD701" s="36"/>
      <c r="AE701" s="36"/>
      <c r="AT701" s="19" t="s">
        <v>492</v>
      </c>
      <c r="AU701" s="19" t="s">
        <v>84</v>
      </c>
    </row>
    <row r="702" spans="1:65" s="14" customFormat="1" ht="11.25" x14ac:dyDescent="0.2">
      <c r="B702" s="204"/>
      <c r="C702" s="205"/>
      <c r="D702" s="195" t="s">
        <v>140</v>
      </c>
      <c r="E702" s="206" t="s">
        <v>19</v>
      </c>
      <c r="F702" s="207" t="s">
        <v>952</v>
      </c>
      <c r="G702" s="205"/>
      <c r="H702" s="208">
        <v>15.701000000000001</v>
      </c>
      <c r="I702" s="209"/>
      <c r="J702" s="205"/>
      <c r="K702" s="205"/>
      <c r="L702" s="210"/>
      <c r="M702" s="211"/>
      <c r="N702" s="212"/>
      <c r="O702" s="212"/>
      <c r="P702" s="212"/>
      <c r="Q702" s="212"/>
      <c r="R702" s="212"/>
      <c r="S702" s="212"/>
      <c r="T702" s="213"/>
      <c r="AT702" s="214" t="s">
        <v>140</v>
      </c>
      <c r="AU702" s="214" t="s">
        <v>84</v>
      </c>
      <c r="AV702" s="14" t="s">
        <v>84</v>
      </c>
      <c r="AW702" s="14" t="s">
        <v>35</v>
      </c>
      <c r="AX702" s="14" t="s">
        <v>82</v>
      </c>
      <c r="AY702" s="214" t="s">
        <v>130</v>
      </c>
    </row>
    <row r="703" spans="1:65" s="2" customFormat="1" ht="24.2" customHeight="1" x14ac:dyDescent="0.2">
      <c r="A703" s="36"/>
      <c r="B703" s="37"/>
      <c r="C703" s="175" t="s">
        <v>965</v>
      </c>
      <c r="D703" s="175" t="s">
        <v>132</v>
      </c>
      <c r="E703" s="176" t="s">
        <v>966</v>
      </c>
      <c r="F703" s="177" t="s">
        <v>967</v>
      </c>
      <c r="G703" s="178" t="s">
        <v>135</v>
      </c>
      <c r="H703" s="179">
        <v>6.28</v>
      </c>
      <c r="I703" s="180"/>
      <c r="J703" s="181">
        <f>ROUND(I703*H703,2)</f>
        <v>0</v>
      </c>
      <c r="K703" s="177" t="s">
        <v>136</v>
      </c>
      <c r="L703" s="41"/>
      <c r="M703" s="182" t="s">
        <v>19</v>
      </c>
      <c r="N703" s="183" t="s">
        <v>45</v>
      </c>
      <c r="O703" s="66"/>
      <c r="P703" s="184">
        <f>O703*H703</f>
        <v>0</v>
      </c>
      <c r="Q703" s="184">
        <v>0</v>
      </c>
      <c r="R703" s="184">
        <f>Q703*H703</f>
        <v>0</v>
      </c>
      <c r="S703" s="184">
        <v>0</v>
      </c>
      <c r="T703" s="185">
        <f>S703*H703</f>
        <v>0</v>
      </c>
      <c r="U703" s="36"/>
      <c r="V703" s="36"/>
      <c r="W703" s="36"/>
      <c r="X703" s="36"/>
      <c r="Y703" s="36"/>
      <c r="Z703" s="36"/>
      <c r="AA703" s="36"/>
      <c r="AB703" s="36"/>
      <c r="AC703" s="36"/>
      <c r="AD703" s="36"/>
      <c r="AE703" s="36"/>
      <c r="AR703" s="186" t="s">
        <v>226</v>
      </c>
      <c r="AT703" s="186" t="s">
        <v>132</v>
      </c>
      <c r="AU703" s="186" t="s">
        <v>84</v>
      </c>
      <c r="AY703" s="19" t="s">
        <v>130</v>
      </c>
      <c r="BE703" s="187">
        <f>IF(N703="základní",J703,0)</f>
        <v>0</v>
      </c>
      <c r="BF703" s="187">
        <f>IF(N703="snížená",J703,0)</f>
        <v>0</v>
      </c>
      <c r="BG703" s="187">
        <f>IF(N703="zákl. přenesená",J703,0)</f>
        <v>0</v>
      </c>
      <c r="BH703" s="187">
        <f>IF(N703="sníž. přenesená",J703,0)</f>
        <v>0</v>
      </c>
      <c r="BI703" s="187">
        <f>IF(N703="nulová",J703,0)</f>
        <v>0</v>
      </c>
      <c r="BJ703" s="19" t="s">
        <v>82</v>
      </c>
      <c r="BK703" s="187">
        <f>ROUND(I703*H703,2)</f>
        <v>0</v>
      </c>
      <c r="BL703" s="19" t="s">
        <v>226</v>
      </c>
      <c r="BM703" s="186" t="s">
        <v>968</v>
      </c>
    </row>
    <row r="704" spans="1:65" s="2" customFormat="1" ht="11.25" x14ac:dyDescent="0.2">
      <c r="A704" s="36"/>
      <c r="B704" s="37"/>
      <c r="C704" s="38"/>
      <c r="D704" s="188" t="s">
        <v>138</v>
      </c>
      <c r="E704" s="38"/>
      <c r="F704" s="189" t="s">
        <v>969</v>
      </c>
      <c r="G704" s="38"/>
      <c r="H704" s="38"/>
      <c r="I704" s="190"/>
      <c r="J704" s="38"/>
      <c r="K704" s="38"/>
      <c r="L704" s="41"/>
      <c r="M704" s="191"/>
      <c r="N704" s="192"/>
      <c r="O704" s="66"/>
      <c r="P704" s="66"/>
      <c r="Q704" s="66"/>
      <c r="R704" s="66"/>
      <c r="S704" s="66"/>
      <c r="T704" s="67"/>
      <c r="U704" s="36"/>
      <c r="V704" s="36"/>
      <c r="W704" s="36"/>
      <c r="X704" s="36"/>
      <c r="Y704" s="36"/>
      <c r="Z704" s="36"/>
      <c r="AA704" s="36"/>
      <c r="AB704" s="36"/>
      <c r="AC704" s="36"/>
      <c r="AD704" s="36"/>
      <c r="AE704" s="36"/>
      <c r="AT704" s="19" t="s">
        <v>138</v>
      </c>
      <c r="AU704" s="19" t="s">
        <v>84</v>
      </c>
    </row>
    <row r="705" spans="1:65" s="2" customFormat="1" ht="19.5" x14ac:dyDescent="0.2">
      <c r="A705" s="36"/>
      <c r="B705" s="37"/>
      <c r="C705" s="38"/>
      <c r="D705" s="195" t="s">
        <v>492</v>
      </c>
      <c r="E705" s="38"/>
      <c r="F705" s="236" t="s">
        <v>970</v>
      </c>
      <c r="G705" s="38"/>
      <c r="H705" s="38"/>
      <c r="I705" s="190"/>
      <c r="J705" s="38"/>
      <c r="K705" s="38"/>
      <c r="L705" s="41"/>
      <c r="M705" s="191"/>
      <c r="N705" s="192"/>
      <c r="O705" s="66"/>
      <c r="P705" s="66"/>
      <c r="Q705" s="66"/>
      <c r="R705" s="66"/>
      <c r="S705" s="66"/>
      <c r="T705" s="67"/>
      <c r="U705" s="36"/>
      <c r="V705" s="36"/>
      <c r="W705" s="36"/>
      <c r="X705" s="36"/>
      <c r="Y705" s="36"/>
      <c r="Z705" s="36"/>
      <c r="AA705" s="36"/>
      <c r="AB705" s="36"/>
      <c r="AC705" s="36"/>
      <c r="AD705" s="36"/>
      <c r="AE705" s="36"/>
      <c r="AT705" s="19" t="s">
        <v>492</v>
      </c>
      <c r="AU705" s="19" t="s">
        <v>84</v>
      </c>
    </row>
    <row r="706" spans="1:65" s="14" customFormat="1" ht="11.25" x14ac:dyDescent="0.2">
      <c r="B706" s="204"/>
      <c r="C706" s="205"/>
      <c r="D706" s="195" t="s">
        <v>140</v>
      </c>
      <c r="E706" s="206" t="s">
        <v>19</v>
      </c>
      <c r="F706" s="207" t="s">
        <v>971</v>
      </c>
      <c r="G706" s="205"/>
      <c r="H706" s="208">
        <v>6.28</v>
      </c>
      <c r="I706" s="209"/>
      <c r="J706" s="205"/>
      <c r="K706" s="205"/>
      <c r="L706" s="210"/>
      <c r="M706" s="211"/>
      <c r="N706" s="212"/>
      <c r="O706" s="212"/>
      <c r="P706" s="212"/>
      <c r="Q706" s="212"/>
      <c r="R706" s="212"/>
      <c r="S706" s="212"/>
      <c r="T706" s="213"/>
      <c r="AT706" s="214" t="s">
        <v>140</v>
      </c>
      <c r="AU706" s="214" t="s">
        <v>84</v>
      </c>
      <c r="AV706" s="14" t="s">
        <v>84</v>
      </c>
      <c r="AW706" s="14" t="s">
        <v>35</v>
      </c>
      <c r="AX706" s="14" t="s">
        <v>82</v>
      </c>
      <c r="AY706" s="214" t="s">
        <v>130</v>
      </c>
    </row>
    <row r="707" spans="1:65" s="2" customFormat="1" ht="16.5" customHeight="1" x14ac:dyDescent="0.2">
      <c r="A707" s="36"/>
      <c r="B707" s="37"/>
      <c r="C707" s="226" t="s">
        <v>972</v>
      </c>
      <c r="D707" s="226" t="s">
        <v>180</v>
      </c>
      <c r="E707" s="227" t="s">
        <v>973</v>
      </c>
      <c r="F707" s="228" t="s">
        <v>974</v>
      </c>
      <c r="G707" s="229" t="s">
        <v>317</v>
      </c>
      <c r="H707" s="230">
        <v>19.806000000000001</v>
      </c>
      <c r="I707" s="231"/>
      <c r="J707" s="232">
        <f>ROUND(I707*H707,2)</f>
        <v>0</v>
      </c>
      <c r="K707" s="228" t="s">
        <v>388</v>
      </c>
      <c r="L707" s="233"/>
      <c r="M707" s="234" t="s">
        <v>19</v>
      </c>
      <c r="N707" s="235" t="s">
        <v>45</v>
      </c>
      <c r="O707" s="66"/>
      <c r="P707" s="184">
        <f>O707*H707</f>
        <v>0</v>
      </c>
      <c r="Q707" s="184">
        <v>1E-3</v>
      </c>
      <c r="R707" s="184">
        <f>Q707*H707</f>
        <v>1.9806000000000001E-2</v>
      </c>
      <c r="S707" s="184">
        <v>0</v>
      </c>
      <c r="T707" s="185">
        <f>S707*H707</f>
        <v>0</v>
      </c>
      <c r="U707" s="36"/>
      <c r="V707" s="36"/>
      <c r="W707" s="36"/>
      <c r="X707" s="36"/>
      <c r="Y707" s="36"/>
      <c r="Z707" s="36"/>
      <c r="AA707" s="36"/>
      <c r="AB707" s="36"/>
      <c r="AC707" s="36"/>
      <c r="AD707" s="36"/>
      <c r="AE707" s="36"/>
      <c r="AR707" s="186" t="s">
        <v>281</v>
      </c>
      <c r="AT707" s="186" t="s">
        <v>180</v>
      </c>
      <c r="AU707" s="186" t="s">
        <v>84</v>
      </c>
      <c r="AY707" s="19" t="s">
        <v>130</v>
      </c>
      <c r="BE707" s="187">
        <f>IF(N707="základní",J707,0)</f>
        <v>0</v>
      </c>
      <c r="BF707" s="187">
        <f>IF(N707="snížená",J707,0)</f>
        <v>0</v>
      </c>
      <c r="BG707" s="187">
        <f>IF(N707="zákl. přenesená",J707,0)</f>
        <v>0</v>
      </c>
      <c r="BH707" s="187">
        <f>IF(N707="sníž. přenesená",J707,0)</f>
        <v>0</v>
      </c>
      <c r="BI707" s="187">
        <f>IF(N707="nulová",J707,0)</f>
        <v>0</v>
      </c>
      <c r="BJ707" s="19" t="s">
        <v>82</v>
      </c>
      <c r="BK707" s="187">
        <f>ROUND(I707*H707,2)</f>
        <v>0</v>
      </c>
      <c r="BL707" s="19" t="s">
        <v>226</v>
      </c>
      <c r="BM707" s="186" t="s">
        <v>975</v>
      </c>
    </row>
    <row r="708" spans="1:65" s="14" customFormat="1" ht="11.25" x14ac:dyDescent="0.2">
      <c r="B708" s="204"/>
      <c r="C708" s="205"/>
      <c r="D708" s="195" t="s">
        <v>140</v>
      </c>
      <c r="E708" s="206" t="s">
        <v>19</v>
      </c>
      <c r="F708" s="207" t="s">
        <v>976</v>
      </c>
      <c r="G708" s="205"/>
      <c r="H708" s="208">
        <v>19.806000000000001</v>
      </c>
      <c r="I708" s="209"/>
      <c r="J708" s="205"/>
      <c r="K708" s="205"/>
      <c r="L708" s="210"/>
      <c r="M708" s="211"/>
      <c r="N708" s="212"/>
      <c r="O708" s="212"/>
      <c r="P708" s="212"/>
      <c r="Q708" s="212"/>
      <c r="R708" s="212"/>
      <c r="S708" s="212"/>
      <c r="T708" s="213"/>
      <c r="AT708" s="214" t="s">
        <v>140</v>
      </c>
      <c r="AU708" s="214" t="s">
        <v>84</v>
      </c>
      <c r="AV708" s="14" t="s">
        <v>84</v>
      </c>
      <c r="AW708" s="14" t="s">
        <v>35</v>
      </c>
      <c r="AX708" s="14" t="s">
        <v>82</v>
      </c>
      <c r="AY708" s="214" t="s">
        <v>130</v>
      </c>
    </row>
    <row r="709" spans="1:65" s="2" customFormat="1" ht="24.2" customHeight="1" x14ac:dyDescent="0.2">
      <c r="A709" s="36"/>
      <c r="B709" s="37"/>
      <c r="C709" s="175" t="s">
        <v>977</v>
      </c>
      <c r="D709" s="175" t="s">
        <v>132</v>
      </c>
      <c r="E709" s="176" t="s">
        <v>978</v>
      </c>
      <c r="F709" s="177" t="s">
        <v>979</v>
      </c>
      <c r="G709" s="178" t="s">
        <v>265</v>
      </c>
      <c r="H709" s="179">
        <v>1.01</v>
      </c>
      <c r="I709" s="180"/>
      <c r="J709" s="181">
        <f>ROUND(I709*H709,2)</f>
        <v>0</v>
      </c>
      <c r="K709" s="177" t="s">
        <v>136</v>
      </c>
      <c r="L709" s="41"/>
      <c r="M709" s="182" t="s">
        <v>19</v>
      </c>
      <c r="N709" s="183" t="s">
        <v>45</v>
      </c>
      <c r="O709" s="66"/>
      <c r="P709" s="184">
        <f>O709*H709</f>
        <v>0</v>
      </c>
      <c r="Q709" s="184">
        <v>0</v>
      </c>
      <c r="R709" s="184">
        <f>Q709*H709</f>
        <v>0</v>
      </c>
      <c r="S709" s="184">
        <v>0</v>
      </c>
      <c r="T709" s="185">
        <f>S709*H709</f>
        <v>0</v>
      </c>
      <c r="U709" s="36"/>
      <c r="V709" s="36"/>
      <c r="W709" s="36"/>
      <c r="X709" s="36"/>
      <c r="Y709" s="36"/>
      <c r="Z709" s="36"/>
      <c r="AA709" s="36"/>
      <c r="AB709" s="36"/>
      <c r="AC709" s="36"/>
      <c r="AD709" s="36"/>
      <c r="AE709" s="36"/>
      <c r="AR709" s="186" t="s">
        <v>226</v>
      </c>
      <c r="AT709" s="186" t="s">
        <v>132</v>
      </c>
      <c r="AU709" s="186" t="s">
        <v>84</v>
      </c>
      <c r="AY709" s="19" t="s">
        <v>130</v>
      </c>
      <c r="BE709" s="187">
        <f>IF(N709="základní",J709,0)</f>
        <v>0</v>
      </c>
      <c r="BF709" s="187">
        <f>IF(N709="snížená",J709,0)</f>
        <v>0</v>
      </c>
      <c r="BG709" s="187">
        <f>IF(N709="zákl. přenesená",J709,0)</f>
        <v>0</v>
      </c>
      <c r="BH709" s="187">
        <f>IF(N709="sníž. přenesená",J709,0)</f>
        <v>0</v>
      </c>
      <c r="BI709" s="187">
        <f>IF(N709="nulová",J709,0)</f>
        <v>0</v>
      </c>
      <c r="BJ709" s="19" t="s">
        <v>82</v>
      </c>
      <c r="BK709" s="187">
        <f>ROUND(I709*H709,2)</f>
        <v>0</v>
      </c>
      <c r="BL709" s="19" t="s">
        <v>226</v>
      </c>
      <c r="BM709" s="186" t="s">
        <v>980</v>
      </c>
    </row>
    <row r="710" spans="1:65" s="2" customFormat="1" ht="11.25" x14ac:dyDescent="0.2">
      <c r="A710" s="36"/>
      <c r="B710" s="37"/>
      <c r="C710" s="38"/>
      <c r="D710" s="188" t="s">
        <v>138</v>
      </c>
      <c r="E710" s="38"/>
      <c r="F710" s="189" t="s">
        <v>981</v>
      </c>
      <c r="G710" s="38"/>
      <c r="H710" s="38"/>
      <c r="I710" s="190"/>
      <c r="J710" s="38"/>
      <c r="K710" s="38"/>
      <c r="L710" s="41"/>
      <c r="M710" s="191"/>
      <c r="N710" s="192"/>
      <c r="O710" s="66"/>
      <c r="P710" s="66"/>
      <c r="Q710" s="66"/>
      <c r="R710" s="66"/>
      <c r="S710" s="66"/>
      <c r="T710" s="67"/>
      <c r="U710" s="36"/>
      <c r="V710" s="36"/>
      <c r="W710" s="36"/>
      <c r="X710" s="36"/>
      <c r="Y710" s="36"/>
      <c r="Z710" s="36"/>
      <c r="AA710" s="36"/>
      <c r="AB710" s="36"/>
      <c r="AC710" s="36"/>
      <c r="AD710" s="36"/>
      <c r="AE710" s="36"/>
      <c r="AT710" s="19" t="s">
        <v>138</v>
      </c>
      <c r="AU710" s="19" t="s">
        <v>84</v>
      </c>
    </row>
    <row r="711" spans="1:65" s="14" customFormat="1" ht="11.25" x14ac:dyDescent="0.2">
      <c r="B711" s="204"/>
      <c r="C711" s="205"/>
      <c r="D711" s="195" t="s">
        <v>140</v>
      </c>
      <c r="E711" s="206" t="s">
        <v>19</v>
      </c>
      <c r="F711" s="207" t="s">
        <v>982</v>
      </c>
      <c r="G711" s="205"/>
      <c r="H711" s="208">
        <v>1.01</v>
      </c>
      <c r="I711" s="209"/>
      <c r="J711" s="205"/>
      <c r="K711" s="205"/>
      <c r="L711" s="210"/>
      <c r="M711" s="248"/>
      <c r="N711" s="249"/>
      <c r="O711" s="249"/>
      <c r="P711" s="249"/>
      <c r="Q711" s="249"/>
      <c r="R711" s="249"/>
      <c r="S711" s="249"/>
      <c r="T711" s="250"/>
      <c r="AT711" s="214" t="s">
        <v>140</v>
      </c>
      <c r="AU711" s="214" t="s">
        <v>84</v>
      </c>
      <c r="AV711" s="14" t="s">
        <v>84</v>
      </c>
      <c r="AW711" s="14" t="s">
        <v>35</v>
      </c>
      <c r="AX711" s="14" t="s">
        <v>82</v>
      </c>
      <c r="AY711" s="214" t="s">
        <v>130</v>
      </c>
    </row>
    <row r="712" spans="1:65" s="2" customFormat="1" ht="6.95" customHeight="1" x14ac:dyDescent="0.2">
      <c r="A712" s="36"/>
      <c r="B712" s="49"/>
      <c r="C712" s="50"/>
      <c r="D712" s="50"/>
      <c r="E712" s="50"/>
      <c r="F712" s="50"/>
      <c r="G712" s="50"/>
      <c r="H712" s="50"/>
      <c r="I712" s="50"/>
      <c r="J712" s="50"/>
      <c r="K712" s="50"/>
      <c r="L712" s="41"/>
      <c r="M712" s="36"/>
      <c r="O712" s="36"/>
      <c r="P712" s="36"/>
      <c r="Q712" s="36"/>
      <c r="R712" s="36"/>
      <c r="S712" s="36"/>
      <c r="T712" s="36"/>
      <c r="U712" s="36"/>
      <c r="V712" s="36"/>
      <c r="W712" s="36"/>
      <c r="X712" s="36"/>
      <c r="Y712" s="36"/>
      <c r="Z712" s="36"/>
      <c r="AA712" s="36"/>
      <c r="AB712" s="36"/>
      <c r="AC712" s="36"/>
      <c r="AD712" s="36"/>
      <c r="AE712" s="36"/>
    </row>
  </sheetData>
  <sheetProtection algorithmName="SHA-512" hashValue="rxRJdmygv2LNqbQevY306hsSHR6iF4eZ1hqZyFuNBoZXu+M5YdeOomR3GfYTsUKEphee6ZKqqRyfwJtGW1lhAg==" saltValue="FlJyW43oyeHwOfYZcAk4lyCssz0HIsW2ow0URVchjcXLuClMYz2xsu7ZS7ptjYV6s+q+thKHmbN6zhE9YIC/ZQ==" spinCount="100000" sheet="1" objects="1" scenarios="1" formatColumns="0" formatRows="0" autoFilter="0"/>
  <autoFilter ref="C91:K711"/>
  <mergeCells count="9">
    <mergeCell ref="E50:H50"/>
    <mergeCell ref="E82:H82"/>
    <mergeCell ref="E84:H84"/>
    <mergeCell ref="L2:V2"/>
    <mergeCell ref="E7:H7"/>
    <mergeCell ref="E9:H9"/>
    <mergeCell ref="E18:H18"/>
    <mergeCell ref="E27:H27"/>
    <mergeCell ref="E48:H48"/>
  </mergeCells>
  <hyperlinks>
    <hyperlink ref="F96" r:id="rId1"/>
    <hyperlink ref="F101" r:id="rId2"/>
    <hyperlink ref="F105" r:id="rId3"/>
    <hyperlink ref="F110" r:id="rId4"/>
    <hyperlink ref="F115" r:id="rId5"/>
    <hyperlink ref="F120" r:id="rId6"/>
    <hyperlink ref="F125" r:id="rId7"/>
    <hyperlink ref="F130" r:id="rId8"/>
    <hyperlink ref="F135" r:id="rId9"/>
    <hyperlink ref="F139" r:id="rId10"/>
    <hyperlink ref="F143" r:id="rId11"/>
    <hyperlink ref="F148" r:id="rId12"/>
    <hyperlink ref="F154" r:id="rId13"/>
    <hyperlink ref="F159" r:id="rId14"/>
    <hyperlink ref="F164" r:id="rId15"/>
    <hyperlink ref="F169" r:id="rId16"/>
    <hyperlink ref="F176" r:id="rId17"/>
    <hyperlink ref="F181" r:id="rId18"/>
    <hyperlink ref="F186" r:id="rId19"/>
    <hyperlink ref="F190" r:id="rId20"/>
    <hyperlink ref="F194" r:id="rId21"/>
    <hyperlink ref="F211" r:id="rId22"/>
    <hyperlink ref="F219" r:id="rId23"/>
    <hyperlink ref="F226" r:id="rId24"/>
    <hyperlink ref="F234" r:id="rId25"/>
    <hyperlink ref="F239" r:id="rId26"/>
    <hyperlink ref="F244" r:id="rId27"/>
    <hyperlink ref="F249" r:id="rId28"/>
    <hyperlink ref="F253" r:id="rId29"/>
    <hyperlink ref="F261" r:id="rId30"/>
    <hyperlink ref="F265" r:id="rId31"/>
    <hyperlink ref="F270" r:id="rId32"/>
    <hyperlink ref="F275" r:id="rId33"/>
    <hyperlink ref="F281" r:id="rId34"/>
    <hyperlink ref="F287" r:id="rId35"/>
    <hyperlink ref="F293" r:id="rId36"/>
    <hyperlink ref="F295" r:id="rId37"/>
    <hyperlink ref="F298" r:id="rId38"/>
    <hyperlink ref="F307" r:id="rId39"/>
    <hyperlink ref="F311" r:id="rId40"/>
    <hyperlink ref="F318" r:id="rId41"/>
    <hyperlink ref="F322" r:id="rId42"/>
    <hyperlink ref="F324" r:id="rId43"/>
    <hyperlink ref="F328" r:id="rId44"/>
    <hyperlink ref="F330" r:id="rId45"/>
    <hyperlink ref="F336" r:id="rId46"/>
    <hyperlink ref="F342" r:id="rId47"/>
    <hyperlink ref="F344" r:id="rId48"/>
    <hyperlink ref="F349" r:id="rId49"/>
    <hyperlink ref="F354" r:id="rId50"/>
    <hyperlink ref="F359" r:id="rId51"/>
    <hyperlink ref="F362" r:id="rId52"/>
    <hyperlink ref="F367" r:id="rId53"/>
    <hyperlink ref="F373" r:id="rId54"/>
    <hyperlink ref="F379" r:id="rId55"/>
    <hyperlink ref="F384" r:id="rId56"/>
    <hyperlink ref="F386" r:id="rId57"/>
    <hyperlink ref="F391" r:id="rId58"/>
    <hyperlink ref="F397" r:id="rId59"/>
    <hyperlink ref="F403" r:id="rId60"/>
    <hyperlink ref="F410" r:id="rId61"/>
    <hyperlink ref="F414" r:id="rId62"/>
    <hyperlink ref="F419" r:id="rId63"/>
    <hyperlink ref="F426" r:id="rId64"/>
    <hyperlink ref="F431" r:id="rId65"/>
    <hyperlink ref="F437" r:id="rId66"/>
    <hyperlink ref="F443" r:id="rId67"/>
    <hyperlink ref="F450" r:id="rId68"/>
    <hyperlink ref="F461" r:id="rId69"/>
    <hyperlink ref="F465" r:id="rId70"/>
    <hyperlink ref="F490" r:id="rId71"/>
    <hyperlink ref="F500" r:id="rId72"/>
    <hyperlink ref="F507" r:id="rId73"/>
    <hyperlink ref="F511" r:id="rId74"/>
    <hyperlink ref="F517" r:id="rId75"/>
    <hyperlink ref="F522" r:id="rId76"/>
    <hyperlink ref="F526" r:id="rId77"/>
    <hyperlink ref="F530" r:id="rId78"/>
    <hyperlink ref="F536" r:id="rId79"/>
    <hyperlink ref="F540" r:id="rId80"/>
    <hyperlink ref="F550" r:id="rId81"/>
    <hyperlink ref="F552" r:id="rId82"/>
    <hyperlink ref="F557" r:id="rId83"/>
    <hyperlink ref="F561" r:id="rId84"/>
    <hyperlink ref="F565" r:id="rId85"/>
    <hyperlink ref="F569" r:id="rId86"/>
    <hyperlink ref="F577" r:id="rId87"/>
    <hyperlink ref="F581" r:id="rId88"/>
    <hyperlink ref="F593" r:id="rId89"/>
    <hyperlink ref="F602" r:id="rId90"/>
    <hyperlink ref="F611" r:id="rId91"/>
    <hyperlink ref="F621" r:id="rId92"/>
    <hyperlink ref="F630" r:id="rId93"/>
    <hyperlink ref="F637" r:id="rId94"/>
    <hyperlink ref="F661" r:id="rId95"/>
    <hyperlink ref="F676" r:id="rId96"/>
    <hyperlink ref="F679" r:id="rId97"/>
    <hyperlink ref="F692" r:id="rId98"/>
    <hyperlink ref="F696" r:id="rId99"/>
    <hyperlink ref="F700" r:id="rId100"/>
    <hyperlink ref="F704" r:id="rId101"/>
    <hyperlink ref="F710" r:id="rId102"/>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13"/>
  <sheetViews>
    <sheetView showGridLines="0" workbookViewId="0"/>
  </sheetViews>
  <sheetFormatPr defaultRowHeight="12.75" x14ac:dyDescent="0.2"/>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x14ac:dyDescent="0.2">
      <c r="L2" s="381"/>
      <c r="M2" s="381"/>
      <c r="N2" s="381"/>
      <c r="O2" s="381"/>
      <c r="P2" s="381"/>
      <c r="Q2" s="381"/>
      <c r="R2" s="381"/>
      <c r="S2" s="381"/>
      <c r="T2" s="381"/>
      <c r="U2" s="381"/>
      <c r="V2" s="381"/>
      <c r="AT2" s="19" t="s">
        <v>88</v>
      </c>
    </row>
    <row r="3" spans="1:46" s="1" customFormat="1" ht="6.95" customHeight="1" x14ac:dyDescent="0.2">
      <c r="B3" s="103"/>
      <c r="C3" s="104"/>
      <c r="D3" s="104"/>
      <c r="E3" s="104"/>
      <c r="F3" s="104"/>
      <c r="G3" s="104"/>
      <c r="H3" s="104"/>
      <c r="I3" s="104"/>
      <c r="J3" s="104"/>
      <c r="K3" s="104"/>
      <c r="L3" s="22"/>
      <c r="AT3" s="19" t="s">
        <v>84</v>
      </c>
    </row>
    <row r="4" spans="1:46" s="1" customFormat="1" ht="24.95" customHeight="1" x14ac:dyDescent="0.2">
      <c r="B4" s="22"/>
      <c r="D4" s="105" t="s">
        <v>95</v>
      </c>
      <c r="L4" s="22"/>
      <c r="M4" s="106" t="s">
        <v>10</v>
      </c>
      <c r="AT4" s="19" t="s">
        <v>4</v>
      </c>
    </row>
    <row r="5" spans="1:46" s="1" customFormat="1" ht="6.95" customHeight="1" x14ac:dyDescent="0.2">
      <c r="B5" s="22"/>
      <c r="L5" s="22"/>
    </row>
    <row r="6" spans="1:46" s="1" customFormat="1" ht="12" customHeight="1" x14ac:dyDescent="0.2">
      <c r="B6" s="22"/>
      <c r="D6" s="107" t="s">
        <v>16</v>
      </c>
      <c r="L6" s="22"/>
    </row>
    <row r="7" spans="1:46" s="1" customFormat="1" ht="16.5" customHeight="1" x14ac:dyDescent="0.2">
      <c r="B7" s="22"/>
      <c r="E7" s="382" t="str">
        <f>'Rekapitulace zakázky'!K6</f>
        <v>Oprava mostu v km 1,122 na trati Hanušovice - Mikulovice</v>
      </c>
      <c r="F7" s="383"/>
      <c r="G7" s="383"/>
      <c r="H7" s="383"/>
      <c r="L7" s="22"/>
    </row>
    <row r="8" spans="1:46" s="2" customFormat="1" ht="12" customHeight="1" x14ac:dyDescent="0.2">
      <c r="A8" s="36"/>
      <c r="B8" s="41"/>
      <c r="C8" s="36"/>
      <c r="D8" s="107" t="s">
        <v>96</v>
      </c>
      <c r="E8" s="36"/>
      <c r="F8" s="36"/>
      <c r="G8" s="36"/>
      <c r="H8" s="36"/>
      <c r="I8" s="36"/>
      <c r="J8" s="36"/>
      <c r="K8" s="36"/>
      <c r="L8" s="108"/>
      <c r="S8" s="36"/>
      <c r="T8" s="36"/>
      <c r="U8" s="36"/>
      <c r="V8" s="36"/>
      <c r="W8" s="36"/>
      <c r="X8" s="36"/>
      <c r="Y8" s="36"/>
      <c r="Z8" s="36"/>
      <c r="AA8" s="36"/>
      <c r="AB8" s="36"/>
      <c r="AC8" s="36"/>
      <c r="AD8" s="36"/>
      <c r="AE8" s="36"/>
    </row>
    <row r="9" spans="1:46" s="2" customFormat="1" ht="16.5" customHeight="1" x14ac:dyDescent="0.2">
      <c r="A9" s="36"/>
      <c r="B9" s="41"/>
      <c r="C9" s="36"/>
      <c r="D9" s="36"/>
      <c r="E9" s="384" t="s">
        <v>983</v>
      </c>
      <c r="F9" s="385"/>
      <c r="G9" s="385"/>
      <c r="H9" s="385"/>
      <c r="I9" s="36"/>
      <c r="J9" s="36"/>
      <c r="K9" s="36"/>
      <c r="L9" s="108"/>
      <c r="S9" s="36"/>
      <c r="T9" s="36"/>
      <c r="U9" s="36"/>
      <c r="V9" s="36"/>
      <c r="W9" s="36"/>
      <c r="X9" s="36"/>
      <c r="Y9" s="36"/>
      <c r="Z9" s="36"/>
      <c r="AA9" s="36"/>
      <c r="AB9" s="36"/>
      <c r="AC9" s="36"/>
      <c r="AD9" s="36"/>
      <c r="AE9" s="36"/>
    </row>
    <row r="10" spans="1:46" s="2" customFormat="1" ht="11.25" x14ac:dyDescent="0.2">
      <c r="A10" s="36"/>
      <c r="B10" s="41"/>
      <c r="C10" s="36"/>
      <c r="D10" s="36"/>
      <c r="E10" s="36"/>
      <c r="F10" s="36"/>
      <c r="G10" s="36"/>
      <c r="H10" s="36"/>
      <c r="I10" s="36"/>
      <c r="J10" s="36"/>
      <c r="K10" s="36"/>
      <c r="L10" s="108"/>
      <c r="S10" s="36"/>
      <c r="T10" s="36"/>
      <c r="U10" s="36"/>
      <c r="V10" s="36"/>
      <c r="W10" s="36"/>
      <c r="X10" s="36"/>
      <c r="Y10" s="36"/>
      <c r="Z10" s="36"/>
      <c r="AA10" s="36"/>
      <c r="AB10" s="36"/>
      <c r="AC10" s="36"/>
      <c r="AD10" s="36"/>
      <c r="AE10" s="36"/>
    </row>
    <row r="11" spans="1:46" s="2" customFormat="1" ht="12" customHeight="1" x14ac:dyDescent="0.2">
      <c r="A11" s="36"/>
      <c r="B11" s="41"/>
      <c r="C11" s="36"/>
      <c r="D11" s="107" t="s">
        <v>18</v>
      </c>
      <c r="E11" s="36"/>
      <c r="F11" s="109" t="s">
        <v>19</v>
      </c>
      <c r="G11" s="36"/>
      <c r="H11" s="36"/>
      <c r="I11" s="107" t="s">
        <v>20</v>
      </c>
      <c r="J11" s="109" t="s">
        <v>19</v>
      </c>
      <c r="K11" s="36"/>
      <c r="L11" s="108"/>
      <c r="S11" s="36"/>
      <c r="T11" s="36"/>
      <c r="U11" s="36"/>
      <c r="V11" s="36"/>
      <c r="W11" s="36"/>
      <c r="X11" s="36"/>
      <c r="Y11" s="36"/>
      <c r="Z11" s="36"/>
      <c r="AA11" s="36"/>
      <c r="AB11" s="36"/>
      <c r="AC11" s="36"/>
      <c r="AD11" s="36"/>
      <c r="AE11" s="36"/>
    </row>
    <row r="12" spans="1:46" s="2" customFormat="1" ht="12" customHeight="1" x14ac:dyDescent="0.2">
      <c r="A12" s="36"/>
      <c r="B12" s="41"/>
      <c r="C12" s="36"/>
      <c r="D12" s="107" t="s">
        <v>21</v>
      </c>
      <c r="E12" s="36"/>
      <c r="F12" s="109" t="s">
        <v>22</v>
      </c>
      <c r="G12" s="36"/>
      <c r="H12" s="36"/>
      <c r="I12" s="107" t="s">
        <v>23</v>
      </c>
      <c r="J12" s="110" t="str">
        <f>'Rekapitulace zakázky'!AN8</f>
        <v>3. 2. 2022</v>
      </c>
      <c r="K12" s="36"/>
      <c r="L12" s="108"/>
      <c r="S12" s="36"/>
      <c r="T12" s="36"/>
      <c r="U12" s="36"/>
      <c r="V12" s="36"/>
      <c r="W12" s="36"/>
      <c r="X12" s="36"/>
      <c r="Y12" s="36"/>
      <c r="Z12" s="36"/>
      <c r="AA12" s="36"/>
      <c r="AB12" s="36"/>
      <c r="AC12" s="36"/>
      <c r="AD12" s="36"/>
      <c r="AE12" s="36"/>
    </row>
    <row r="13" spans="1:46" s="2" customFormat="1" ht="10.9" customHeight="1" x14ac:dyDescent="0.2">
      <c r="A13" s="36"/>
      <c r="B13" s="41"/>
      <c r="C13" s="36"/>
      <c r="D13" s="36"/>
      <c r="E13" s="36"/>
      <c r="F13" s="36"/>
      <c r="G13" s="36"/>
      <c r="H13" s="36"/>
      <c r="I13" s="36"/>
      <c r="J13" s="36"/>
      <c r="K13" s="36"/>
      <c r="L13" s="108"/>
      <c r="S13" s="36"/>
      <c r="T13" s="36"/>
      <c r="U13" s="36"/>
      <c r="V13" s="36"/>
      <c r="W13" s="36"/>
      <c r="X13" s="36"/>
      <c r="Y13" s="36"/>
      <c r="Z13" s="36"/>
      <c r="AA13" s="36"/>
      <c r="AB13" s="36"/>
      <c r="AC13" s="36"/>
      <c r="AD13" s="36"/>
      <c r="AE13" s="36"/>
    </row>
    <row r="14" spans="1:46" s="2" customFormat="1" ht="12" customHeight="1" x14ac:dyDescent="0.2">
      <c r="A14" s="36"/>
      <c r="B14" s="41"/>
      <c r="C14" s="36"/>
      <c r="D14" s="107" t="s">
        <v>25</v>
      </c>
      <c r="E14" s="36"/>
      <c r="F14" s="36"/>
      <c r="G14" s="36"/>
      <c r="H14" s="36"/>
      <c r="I14" s="107" t="s">
        <v>26</v>
      </c>
      <c r="J14" s="109" t="s">
        <v>27</v>
      </c>
      <c r="K14" s="36"/>
      <c r="L14" s="108"/>
      <c r="S14" s="36"/>
      <c r="T14" s="36"/>
      <c r="U14" s="36"/>
      <c r="V14" s="36"/>
      <c r="W14" s="36"/>
      <c r="X14" s="36"/>
      <c r="Y14" s="36"/>
      <c r="Z14" s="36"/>
      <c r="AA14" s="36"/>
      <c r="AB14" s="36"/>
      <c r="AC14" s="36"/>
      <c r="AD14" s="36"/>
      <c r="AE14" s="36"/>
    </row>
    <row r="15" spans="1:46" s="2" customFormat="1" ht="18" customHeight="1" x14ac:dyDescent="0.2">
      <c r="A15" s="36"/>
      <c r="B15" s="41"/>
      <c r="C15" s="36"/>
      <c r="D15" s="36"/>
      <c r="E15" s="109" t="s">
        <v>28</v>
      </c>
      <c r="F15" s="36"/>
      <c r="G15" s="36"/>
      <c r="H15" s="36"/>
      <c r="I15" s="107" t="s">
        <v>29</v>
      </c>
      <c r="J15" s="109" t="s">
        <v>30</v>
      </c>
      <c r="K15" s="36"/>
      <c r="L15" s="108"/>
      <c r="S15" s="36"/>
      <c r="T15" s="36"/>
      <c r="U15" s="36"/>
      <c r="V15" s="36"/>
      <c r="W15" s="36"/>
      <c r="X15" s="36"/>
      <c r="Y15" s="36"/>
      <c r="Z15" s="36"/>
      <c r="AA15" s="36"/>
      <c r="AB15" s="36"/>
      <c r="AC15" s="36"/>
      <c r="AD15" s="36"/>
      <c r="AE15" s="36"/>
    </row>
    <row r="16" spans="1:46" s="2" customFormat="1" ht="6.95" customHeight="1" x14ac:dyDescent="0.2">
      <c r="A16" s="36"/>
      <c r="B16" s="41"/>
      <c r="C16" s="36"/>
      <c r="D16" s="36"/>
      <c r="E16" s="36"/>
      <c r="F16" s="36"/>
      <c r="G16" s="36"/>
      <c r="H16" s="36"/>
      <c r="I16" s="36"/>
      <c r="J16" s="36"/>
      <c r="K16" s="36"/>
      <c r="L16" s="108"/>
      <c r="S16" s="36"/>
      <c r="T16" s="36"/>
      <c r="U16" s="36"/>
      <c r="V16" s="36"/>
      <c r="W16" s="36"/>
      <c r="X16" s="36"/>
      <c r="Y16" s="36"/>
      <c r="Z16" s="36"/>
      <c r="AA16" s="36"/>
      <c r="AB16" s="36"/>
      <c r="AC16" s="36"/>
      <c r="AD16" s="36"/>
      <c r="AE16" s="36"/>
    </row>
    <row r="17" spans="1:31" s="2" customFormat="1" ht="12" customHeight="1" x14ac:dyDescent="0.2">
      <c r="A17" s="36"/>
      <c r="B17" s="41"/>
      <c r="C17" s="36"/>
      <c r="D17" s="107" t="s">
        <v>31</v>
      </c>
      <c r="E17" s="36"/>
      <c r="F17" s="36"/>
      <c r="G17" s="36"/>
      <c r="H17" s="36"/>
      <c r="I17" s="107" t="s">
        <v>26</v>
      </c>
      <c r="J17" s="32" t="str">
        <f>'Rekapitulace zakázky'!AN13</f>
        <v>Vyplň údaj</v>
      </c>
      <c r="K17" s="36"/>
      <c r="L17" s="108"/>
      <c r="S17" s="36"/>
      <c r="T17" s="36"/>
      <c r="U17" s="36"/>
      <c r="V17" s="36"/>
      <c r="W17" s="36"/>
      <c r="X17" s="36"/>
      <c r="Y17" s="36"/>
      <c r="Z17" s="36"/>
      <c r="AA17" s="36"/>
      <c r="AB17" s="36"/>
      <c r="AC17" s="36"/>
      <c r="AD17" s="36"/>
      <c r="AE17" s="36"/>
    </row>
    <row r="18" spans="1:31" s="2" customFormat="1" ht="18" customHeight="1" x14ac:dyDescent="0.2">
      <c r="A18" s="36"/>
      <c r="B18" s="41"/>
      <c r="C18" s="36"/>
      <c r="D18" s="36"/>
      <c r="E18" s="386" t="str">
        <f>'Rekapitulace zakázky'!E14</f>
        <v>Vyplň údaj</v>
      </c>
      <c r="F18" s="387"/>
      <c r="G18" s="387"/>
      <c r="H18" s="387"/>
      <c r="I18" s="107" t="s">
        <v>29</v>
      </c>
      <c r="J18" s="32" t="str">
        <f>'Rekapitulace zakázky'!AN14</f>
        <v>Vyplň údaj</v>
      </c>
      <c r="K18" s="36"/>
      <c r="L18" s="108"/>
      <c r="S18" s="36"/>
      <c r="T18" s="36"/>
      <c r="U18" s="36"/>
      <c r="V18" s="36"/>
      <c r="W18" s="36"/>
      <c r="X18" s="36"/>
      <c r="Y18" s="36"/>
      <c r="Z18" s="36"/>
      <c r="AA18" s="36"/>
      <c r="AB18" s="36"/>
      <c r="AC18" s="36"/>
      <c r="AD18" s="36"/>
      <c r="AE18" s="36"/>
    </row>
    <row r="19" spans="1:31" s="2" customFormat="1" ht="6.95" customHeight="1" x14ac:dyDescent="0.2">
      <c r="A19" s="36"/>
      <c r="B19" s="41"/>
      <c r="C19" s="36"/>
      <c r="D19" s="36"/>
      <c r="E19" s="36"/>
      <c r="F19" s="36"/>
      <c r="G19" s="36"/>
      <c r="H19" s="36"/>
      <c r="I19" s="36"/>
      <c r="J19" s="36"/>
      <c r="K19" s="36"/>
      <c r="L19" s="108"/>
      <c r="S19" s="36"/>
      <c r="T19" s="36"/>
      <c r="U19" s="36"/>
      <c r="V19" s="36"/>
      <c r="W19" s="36"/>
      <c r="X19" s="36"/>
      <c r="Y19" s="36"/>
      <c r="Z19" s="36"/>
      <c r="AA19" s="36"/>
      <c r="AB19" s="36"/>
      <c r="AC19" s="36"/>
      <c r="AD19" s="36"/>
      <c r="AE19" s="36"/>
    </row>
    <row r="20" spans="1:31" s="2" customFormat="1" ht="12" customHeight="1" x14ac:dyDescent="0.2">
      <c r="A20" s="36"/>
      <c r="B20" s="41"/>
      <c r="C20" s="36"/>
      <c r="D20" s="107" t="s">
        <v>33</v>
      </c>
      <c r="E20" s="36"/>
      <c r="F20" s="36"/>
      <c r="G20" s="36"/>
      <c r="H20" s="36"/>
      <c r="I20" s="107" t="s">
        <v>26</v>
      </c>
      <c r="J20" s="109" t="str">
        <f>IF('Rekapitulace zakázky'!AN16="","",'Rekapitulace zakázky'!AN16)</f>
        <v/>
      </c>
      <c r="K20" s="36"/>
      <c r="L20" s="108"/>
      <c r="S20" s="36"/>
      <c r="T20" s="36"/>
      <c r="U20" s="36"/>
      <c r="V20" s="36"/>
      <c r="W20" s="36"/>
      <c r="X20" s="36"/>
      <c r="Y20" s="36"/>
      <c r="Z20" s="36"/>
      <c r="AA20" s="36"/>
      <c r="AB20" s="36"/>
      <c r="AC20" s="36"/>
      <c r="AD20" s="36"/>
      <c r="AE20" s="36"/>
    </row>
    <row r="21" spans="1:31" s="2" customFormat="1" ht="18" customHeight="1" x14ac:dyDescent="0.2">
      <c r="A21" s="36"/>
      <c r="B21" s="41"/>
      <c r="C21" s="36"/>
      <c r="D21" s="36"/>
      <c r="E21" s="109" t="str">
        <f>IF('Rekapitulace zakázky'!E17="","",'Rekapitulace zakázky'!E17)</f>
        <v xml:space="preserve"> </v>
      </c>
      <c r="F21" s="36"/>
      <c r="G21" s="36"/>
      <c r="H21" s="36"/>
      <c r="I21" s="107" t="s">
        <v>29</v>
      </c>
      <c r="J21" s="109" t="str">
        <f>IF('Rekapitulace zakázky'!AN17="","",'Rekapitulace zakázky'!AN17)</f>
        <v/>
      </c>
      <c r="K21" s="36"/>
      <c r="L21" s="108"/>
      <c r="S21" s="36"/>
      <c r="T21" s="36"/>
      <c r="U21" s="36"/>
      <c r="V21" s="36"/>
      <c r="W21" s="36"/>
      <c r="X21" s="36"/>
      <c r="Y21" s="36"/>
      <c r="Z21" s="36"/>
      <c r="AA21" s="36"/>
      <c r="AB21" s="36"/>
      <c r="AC21" s="36"/>
      <c r="AD21" s="36"/>
      <c r="AE21" s="36"/>
    </row>
    <row r="22" spans="1:31" s="2" customFormat="1" ht="6.95" customHeight="1" x14ac:dyDescent="0.2">
      <c r="A22" s="36"/>
      <c r="B22" s="41"/>
      <c r="C22" s="36"/>
      <c r="D22" s="36"/>
      <c r="E22" s="36"/>
      <c r="F22" s="36"/>
      <c r="G22" s="36"/>
      <c r="H22" s="36"/>
      <c r="I22" s="36"/>
      <c r="J22" s="36"/>
      <c r="K22" s="36"/>
      <c r="L22" s="108"/>
      <c r="S22" s="36"/>
      <c r="T22" s="36"/>
      <c r="U22" s="36"/>
      <c r="V22" s="36"/>
      <c r="W22" s="36"/>
      <c r="X22" s="36"/>
      <c r="Y22" s="36"/>
      <c r="Z22" s="36"/>
      <c r="AA22" s="36"/>
      <c r="AB22" s="36"/>
      <c r="AC22" s="36"/>
      <c r="AD22" s="36"/>
      <c r="AE22" s="36"/>
    </row>
    <row r="23" spans="1:31" s="2" customFormat="1" ht="12" customHeight="1" x14ac:dyDescent="0.2">
      <c r="A23" s="36"/>
      <c r="B23" s="41"/>
      <c r="C23" s="36"/>
      <c r="D23" s="107" t="s">
        <v>36</v>
      </c>
      <c r="E23" s="36"/>
      <c r="F23" s="36"/>
      <c r="G23" s="36"/>
      <c r="H23" s="36"/>
      <c r="I23" s="107" t="s">
        <v>26</v>
      </c>
      <c r="J23" s="109" t="s">
        <v>19</v>
      </c>
      <c r="K23" s="36"/>
      <c r="L23" s="108"/>
      <c r="S23" s="36"/>
      <c r="T23" s="36"/>
      <c r="U23" s="36"/>
      <c r="V23" s="36"/>
      <c r="W23" s="36"/>
      <c r="X23" s="36"/>
      <c r="Y23" s="36"/>
      <c r="Z23" s="36"/>
      <c r="AA23" s="36"/>
      <c r="AB23" s="36"/>
      <c r="AC23" s="36"/>
      <c r="AD23" s="36"/>
      <c r="AE23" s="36"/>
    </row>
    <row r="24" spans="1:31" s="2" customFormat="1" ht="18" customHeight="1" x14ac:dyDescent="0.2">
      <c r="A24" s="36"/>
      <c r="B24" s="41"/>
      <c r="C24" s="36"/>
      <c r="D24" s="36"/>
      <c r="E24" s="109" t="s">
        <v>37</v>
      </c>
      <c r="F24" s="36"/>
      <c r="G24" s="36"/>
      <c r="H24" s="36"/>
      <c r="I24" s="107" t="s">
        <v>29</v>
      </c>
      <c r="J24" s="109" t="s">
        <v>19</v>
      </c>
      <c r="K24" s="36"/>
      <c r="L24" s="108"/>
      <c r="S24" s="36"/>
      <c r="T24" s="36"/>
      <c r="U24" s="36"/>
      <c r="V24" s="36"/>
      <c r="W24" s="36"/>
      <c r="X24" s="36"/>
      <c r="Y24" s="36"/>
      <c r="Z24" s="36"/>
      <c r="AA24" s="36"/>
      <c r="AB24" s="36"/>
      <c r="AC24" s="36"/>
      <c r="AD24" s="36"/>
      <c r="AE24" s="36"/>
    </row>
    <row r="25" spans="1:31" s="2" customFormat="1" ht="6.95" customHeight="1" x14ac:dyDescent="0.2">
      <c r="A25" s="36"/>
      <c r="B25" s="41"/>
      <c r="C25" s="36"/>
      <c r="D25" s="36"/>
      <c r="E25" s="36"/>
      <c r="F25" s="36"/>
      <c r="G25" s="36"/>
      <c r="H25" s="36"/>
      <c r="I25" s="36"/>
      <c r="J25" s="36"/>
      <c r="K25" s="36"/>
      <c r="L25" s="108"/>
      <c r="S25" s="36"/>
      <c r="T25" s="36"/>
      <c r="U25" s="36"/>
      <c r="V25" s="36"/>
      <c r="W25" s="36"/>
      <c r="X25" s="36"/>
      <c r="Y25" s="36"/>
      <c r="Z25" s="36"/>
      <c r="AA25" s="36"/>
      <c r="AB25" s="36"/>
      <c r="AC25" s="36"/>
      <c r="AD25" s="36"/>
      <c r="AE25" s="36"/>
    </row>
    <row r="26" spans="1:31" s="2" customFormat="1" ht="12" customHeight="1" x14ac:dyDescent="0.2">
      <c r="A26" s="36"/>
      <c r="B26" s="41"/>
      <c r="C26" s="36"/>
      <c r="D26" s="107" t="s">
        <v>38</v>
      </c>
      <c r="E26" s="36"/>
      <c r="F26" s="36"/>
      <c r="G26" s="36"/>
      <c r="H26" s="36"/>
      <c r="I26" s="36"/>
      <c r="J26" s="36"/>
      <c r="K26" s="36"/>
      <c r="L26" s="108"/>
      <c r="S26" s="36"/>
      <c r="T26" s="36"/>
      <c r="U26" s="36"/>
      <c r="V26" s="36"/>
      <c r="W26" s="36"/>
      <c r="X26" s="36"/>
      <c r="Y26" s="36"/>
      <c r="Z26" s="36"/>
      <c r="AA26" s="36"/>
      <c r="AB26" s="36"/>
      <c r="AC26" s="36"/>
      <c r="AD26" s="36"/>
      <c r="AE26" s="36"/>
    </row>
    <row r="27" spans="1:31" s="8" customFormat="1" ht="16.5" customHeight="1" x14ac:dyDescent="0.2">
      <c r="A27" s="111"/>
      <c r="B27" s="112"/>
      <c r="C27" s="111"/>
      <c r="D27" s="111"/>
      <c r="E27" s="388" t="s">
        <v>19</v>
      </c>
      <c r="F27" s="388"/>
      <c r="G27" s="388"/>
      <c r="H27" s="388"/>
      <c r="I27" s="111"/>
      <c r="J27" s="111"/>
      <c r="K27" s="111"/>
      <c r="L27" s="113"/>
      <c r="S27" s="111"/>
      <c r="T27" s="111"/>
      <c r="U27" s="111"/>
      <c r="V27" s="111"/>
      <c r="W27" s="111"/>
      <c r="X27" s="111"/>
      <c r="Y27" s="111"/>
      <c r="Z27" s="111"/>
      <c r="AA27" s="111"/>
      <c r="AB27" s="111"/>
      <c r="AC27" s="111"/>
      <c r="AD27" s="111"/>
      <c r="AE27" s="111"/>
    </row>
    <row r="28" spans="1:31" s="2" customFormat="1" ht="6.95" customHeight="1" x14ac:dyDescent="0.2">
      <c r="A28" s="36"/>
      <c r="B28" s="41"/>
      <c r="C28" s="36"/>
      <c r="D28" s="36"/>
      <c r="E28" s="36"/>
      <c r="F28" s="36"/>
      <c r="G28" s="36"/>
      <c r="H28" s="36"/>
      <c r="I28" s="36"/>
      <c r="J28" s="36"/>
      <c r="K28" s="36"/>
      <c r="L28" s="108"/>
      <c r="S28" s="36"/>
      <c r="T28" s="36"/>
      <c r="U28" s="36"/>
      <c r="V28" s="36"/>
      <c r="W28" s="36"/>
      <c r="X28" s="36"/>
      <c r="Y28" s="36"/>
      <c r="Z28" s="36"/>
      <c r="AA28" s="36"/>
      <c r="AB28" s="36"/>
      <c r="AC28" s="36"/>
      <c r="AD28" s="36"/>
      <c r="AE28" s="36"/>
    </row>
    <row r="29" spans="1:31" s="2" customFormat="1" ht="6.95" customHeight="1" x14ac:dyDescent="0.2">
      <c r="A29" s="36"/>
      <c r="B29" s="41"/>
      <c r="C29" s="36"/>
      <c r="D29" s="114"/>
      <c r="E29" s="114"/>
      <c r="F29" s="114"/>
      <c r="G29" s="114"/>
      <c r="H29" s="114"/>
      <c r="I29" s="114"/>
      <c r="J29" s="114"/>
      <c r="K29" s="114"/>
      <c r="L29" s="108"/>
      <c r="S29" s="36"/>
      <c r="T29" s="36"/>
      <c r="U29" s="36"/>
      <c r="V29" s="36"/>
      <c r="W29" s="36"/>
      <c r="X29" s="36"/>
      <c r="Y29" s="36"/>
      <c r="Z29" s="36"/>
      <c r="AA29" s="36"/>
      <c r="AB29" s="36"/>
      <c r="AC29" s="36"/>
      <c r="AD29" s="36"/>
      <c r="AE29" s="36"/>
    </row>
    <row r="30" spans="1:31" s="2" customFormat="1" ht="25.35" customHeight="1" x14ac:dyDescent="0.2">
      <c r="A30" s="36"/>
      <c r="B30" s="41"/>
      <c r="C30" s="36"/>
      <c r="D30" s="115" t="s">
        <v>40</v>
      </c>
      <c r="E30" s="36"/>
      <c r="F30" s="36"/>
      <c r="G30" s="36"/>
      <c r="H30" s="36"/>
      <c r="I30" s="36"/>
      <c r="J30" s="116">
        <f>ROUND(J80, 2)</f>
        <v>0</v>
      </c>
      <c r="K30" s="36"/>
      <c r="L30" s="108"/>
      <c r="S30" s="36"/>
      <c r="T30" s="36"/>
      <c r="U30" s="36"/>
      <c r="V30" s="36"/>
      <c r="W30" s="36"/>
      <c r="X30" s="36"/>
      <c r="Y30" s="36"/>
      <c r="Z30" s="36"/>
      <c r="AA30" s="36"/>
      <c r="AB30" s="36"/>
      <c r="AC30" s="36"/>
      <c r="AD30" s="36"/>
      <c r="AE30" s="36"/>
    </row>
    <row r="31" spans="1:31" s="2" customFormat="1" ht="6.95" customHeight="1" x14ac:dyDescent="0.2">
      <c r="A31" s="36"/>
      <c r="B31" s="41"/>
      <c r="C31" s="36"/>
      <c r="D31" s="114"/>
      <c r="E31" s="114"/>
      <c r="F31" s="114"/>
      <c r="G31" s="114"/>
      <c r="H31" s="114"/>
      <c r="I31" s="114"/>
      <c r="J31" s="114"/>
      <c r="K31" s="114"/>
      <c r="L31" s="108"/>
      <c r="S31" s="36"/>
      <c r="T31" s="36"/>
      <c r="U31" s="36"/>
      <c r="V31" s="36"/>
      <c r="W31" s="36"/>
      <c r="X31" s="36"/>
      <c r="Y31" s="36"/>
      <c r="Z31" s="36"/>
      <c r="AA31" s="36"/>
      <c r="AB31" s="36"/>
      <c r="AC31" s="36"/>
      <c r="AD31" s="36"/>
      <c r="AE31" s="36"/>
    </row>
    <row r="32" spans="1:31" s="2" customFormat="1" ht="14.45" customHeight="1" x14ac:dyDescent="0.2">
      <c r="A32" s="36"/>
      <c r="B32" s="41"/>
      <c r="C32" s="36"/>
      <c r="D32" s="36"/>
      <c r="E32" s="36"/>
      <c r="F32" s="117" t="s">
        <v>42</v>
      </c>
      <c r="G32" s="36"/>
      <c r="H32" s="36"/>
      <c r="I32" s="117" t="s">
        <v>41</v>
      </c>
      <c r="J32" s="117" t="s">
        <v>43</v>
      </c>
      <c r="K32" s="36"/>
      <c r="L32" s="108"/>
      <c r="S32" s="36"/>
      <c r="T32" s="36"/>
      <c r="U32" s="36"/>
      <c r="V32" s="36"/>
      <c r="W32" s="36"/>
      <c r="X32" s="36"/>
      <c r="Y32" s="36"/>
      <c r="Z32" s="36"/>
      <c r="AA32" s="36"/>
      <c r="AB32" s="36"/>
      <c r="AC32" s="36"/>
      <c r="AD32" s="36"/>
      <c r="AE32" s="36"/>
    </row>
    <row r="33" spans="1:31" s="2" customFormat="1" ht="14.45" customHeight="1" x14ac:dyDescent="0.2">
      <c r="A33" s="36"/>
      <c r="B33" s="41"/>
      <c r="C33" s="36"/>
      <c r="D33" s="118" t="s">
        <v>44</v>
      </c>
      <c r="E33" s="107" t="s">
        <v>45</v>
      </c>
      <c r="F33" s="119">
        <f>ROUND((SUM(BE80:BE112)),  2)</f>
        <v>0</v>
      </c>
      <c r="G33" s="36"/>
      <c r="H33" s="36"/>
      <c r="I33" s="120">
        <v>0.21</v>
      </c>
      <c r="J33" s="119">
        <f>ROUND(((SUM(BE80:BE112))*I33),  2)</f>
        <v>0</v>
      </c>
      <c r="K33" s="36"/>
      <c r="L33" s="108"/>
      <c r="S33" s="36"/>
      <c r="T33" s="36"/>
      <c r="U33" s="36"/>
      <c r="V33" s="36"/>
      <c r="W33" s="36"/>
      <c r="X33" s="36"/>
      <c r="Y33" s="36"/>
      <c r="Z33" s="36"/>
      <c r="AA33" s="36"/>
      <c r="AB33" s="36"/>
      <c r="AC33" s="36"/>
      <c r="AD33" s="36"/>
      <c r="AE33" s="36"/>
    </row>
    <row r="34" spans="1:31" s="2" customFormat="1" ht="14.45" customHeight="1" x14ac:dyDescent="0.2">
      <c r="A34" s="36"/>
      <c r="B34" s="41"/>
      <c r="C34" s="36"/>
      <c r="D34" s="36"/>
      <c r="E34" s="107" t="s">
        <v>46</v>
      </c>
      <c r="F34" s="119">
        <f>ROUND((SUM(BF80:BF112)),  2)</f>
        <v>0</v>
      </c>
      <c r="G34" s="36"/>
      <c r="H34" s="36"/>
      <c r="I34" s="120">
        <v>0.15</v>
      </c>
      <c r="J34" s="119">
        <f>ROUND(((SUM(BF80:BF112))*I34),  2)</f>
        <v>0</v>
      </c>
      <c r="K34" s="36"/>
      <c r="L34" s="108"/>
      <c r="S34" s="36"/>
      <c r="T34" s="36"/>
      <c r="U34" s="36"/>
      <c r="V34" s="36"/>
      <c r="W34" s="36"/>
      <c r="X34" s="36"/>
      <c r="Y34" s="36"/>
      <c r="Z34" s="36"/>
      <c r="AA34" s="36"/>
      <c r="AB34" s="36"/>
      <c r="AC34" s="36"/>
      <c r="AD34" s="36"/>
      <c r="AE34" s="36"/>
    </row>
    <row r="35" spans="1:31" s="2" customFormat="1" ht="14.45" hidden="1" customHeight="1" x14ac:dyDescent="0.2">
      <c r="A35" s="36"/>
      <c r="B35" s="41"/>
      <c r="C35" s="36"/>
      <c r="D35" s="36"/>
      <c r="E35" s="107" t="s">
        <v>47</v>
      </c>
      <c r="F35" s="119">
        <f>ROUND((SUM(BG80:BG112)),  2)</f>
        <v>0</v>
      </c>
      <c r="G35" s="36"/>
      <c r="H35" s="36"/>
      <c r="I35" s="120">
        <v>0.21</v>
      </c>
      <c r="J35" s="119">
        <f>0</f>
        <v>0</v>
      </c>
      <c r="K35" s="36"/>
      <c r="L35" s="108"/>
      <c r="S35" s="36"/>
      <c r="T35" s="36"/>
      <c r="U35" s="36"/>
      <c r="V35" s="36"/>
      <c r="W35" s="36"/>
      <c r="X35" s="36"/>
      <c r="Y35" s="36"/>
      <c r="Z35" s="36"/>
      <c r="AA35" s="36"/>
      <c r="AB35" s="36"/>
      <c r="AC35" s="36"/>
      <c r="AD35" s="36"/>
      <c r="AE35" s="36"/>
    </row>
    <row r="36" spans="1:31" s="2" customFormat="1" ht="14.45" hidden="1" customHeight="1" x14ac:dyDescent="0.2">
      <c r="A36" s="36"/>
      <c r="B36" s="41"/>
      <c r="C36" s="36"/>
      <c r="D36" s="36"/>
      <c r="E36" s="107" t="s">
        <v>48</v>
      </c>
      <c r="F36" s="119">
        <f>ROUND((SUM(BH80:BH112)),  2)</f>
        <v>0</v>
      </c>
      <c r="G36" s="36"/>
      <c r="H36" s="36"/>
      <c r="I36" s="120">
        <v>0.15</v>
      </c>
      <c r="J36" s="119">
        <f>0</f>
        <v>0</v>
      </c>
      <c r="K36" s="36"/>
      <c r="L36" s="108"/>
      <c r="S36" s="36"/>
      <c r="T36" s="36"/>
      <c r="U36" s="36"/>
      <c r="V36" s="36"/>
      <c r="W36" s="36"/>
      <c r="X36" s="36"/>
      <c r="Y36" s="36"/>
      <c r="Z36" s="36"/>
      <c r="AA36" s="36"/>
      <c r="AB36" s="36"/>
      <c r="AC36" s="36"/>
      <c r="AD36" s="36"/>
      <c r="AE36" s="36"/>
    </row>
    <row r="37" spans="1:31" s="2" customFormat="1" ht="14.45" hidden="1" customHeight="1" x14ac:dyDescent="0.2">
      <c r="A37" s="36"/>
      <c r="B37" s="41"/>
      <c r="C37" s="36"/>
      <c r="D37" s="36"/>
      <c r="E37" s="107" t="s">
        <v>49</v>
      </c>
      <c r="F37" s="119">
        <f>ROUND((SUM(BI80:BI112)),  2)</f>
        <v>0</v>
      </c>
      <c r="G37" s="36"/>
      <c r="H37" s="36"/>
      <c r="I37" s="120">
        <v>0</v>
      </c>
      <c r="J37" s="119">
        <f>0</f>
        <v>0</v>
      </c>
      <c r="K37" s="36"/>
      <c r="L37" s="108"/>
      <c r="S37" s="36"/>
      <c r="T37" s="36"/>
      <c r="U37" s="36"/>
      <c r="V37" s="36"/>
      <c r="W37" s="36"/>
      <c r="X37" s="36"/>
      <c r="Y37" s="36"/>
      <c r="Z37" s="36"/>
      <c r="AA37" s="36"/>
      <c r="AB37" s="36"/>
      <c r="AC37" s="36"/>
      <c r="AD37" s="36"/>
      <c r="AE37" s="36"/>
    </row>
    <row r="38" spans="1:31" s="2" customFormat="1" ht="6.95" customHeight="1" x14ac:dyDescent="0.2">
      <c r="A38" s="36"/>
      <c r="B38" s="41"/>
      <c r="C38" s="36"/>
      <c r="D38" s="36"/>
      <c r="E38" s="36"/>
      <c r="F38" s="36"/>
      <c r="G38" s="36"/>
      <c r="H38" s="36"/>
      <c r="I38" s="36"/>
      <c r="J38" s="36"/>
      <c r="K38" s="36"/>
      <c r="L38" s="108"/>
      <c r="S38" s="36"/>
      <c r="T38" s="36"/>
      <c r="U38" s="36"/>
      <c r="V38" s="36"/>
      <c r="W38" s="36"/>
      <c r="X38" s="36"/>
      <c r="Y38" s="36"/>
      <c r="Z38" s="36"/>
      <c r="AA38" s="36"/>
      <c r="AB38" s="36"/>
      <c r="AC38" s="36"/>
      <c r="AD38" s="36"/>
      <c r="AE38" s="36"/>
    </row>
    <row r="39" spans="1:31" s="2" customFormat="1" ht="25.35" customHeight="1" x14ac:dyDescent="0.2">
      <c r="A39" s="36"/>
      <c r="B39" s="41"/>
      <c r="C39" s="121"/>
      <c r="D39" s="122" t="s">
        <v>50</v>
      </c>
      <c r="E39" s="123"/>
      <c r="F39" s="123"/>
      <c r="G39" s="124" t="s">
        <v>51</v>
      </c>
      <c r="H39" s="125" t="s">
        <v>52</v>
      </c>
      <c r="I39" s="123"/>
      <c r="J39" s="126">
        <f>SUM(J30:J37)</f>
        <v>0</v>
      </c>
      <c r="K39" s="127"/>
      <c r="L39" s="108"/>
      <c r="S39" s="36"/>
      <c r="T39" s="36"/>
      <c r="U39" s="36"/>
      <c r="V39" s="36"/>
      <c r="W39" s="36"/>
      <c r="X39" s="36"/>
      <c r="Y39" s="36"/>
      <c r="Z39" s="36"/>
      <c r="AA39" s="36"/>
      <c r="AB39" s="36"/>
      <c r="AC39" s="36"/>
      <c r="AD39" s="36"/>
      <c r="AE39" s="36"/>
    </row>
    <row r="40" spans="1:31" s="2" customFormat="1" ht="14.45" customHeight="1" x14ac:dyDescent="0.2">
      <c r="A40" s="36"/>
      <c r="B40" s="128"/>
      <c r="C40" s="129"/>
      <c r="D40" s="129"/>
      <c r="E40" s="129"/>
      <c r="F40" s="129"/>
      <c r="G40" s="129"/>
      <c r="H40" s="129"/>
      <c r="I40" s="129"/>
      <c r="J40" s="129"/>
      <c r="K40" s="129"/>
      <c r="L40" s="108"/>
      <c r="S40" s="36"/>
      <c r="T40" s="36"/>
      <c r="U40" s="36"/>
      <c r="V40" s="36"/>
      <c r="W40" s="36"/>
      <c r="X40" s="36"/>
      <c r="Y40" s="36"/>
      <c r="Z40" s="36"/>
      <c r="AA40" s="36"/>
      <c r="AB40" s="36"/>
      <c r="AC40" s="36"/>
      <c r="AD40" s="36"/>
      <c r="AE40" s="36"/>
    </row>
    <row r="44" spans="1:31" s="2" customFormat="1" ht="6.95" customHeight="1" x14ac:dyDescent="0.2">
      <c r="A44" s="36"/>
      <c r="B44" s="130"/>
      <c r="C44" s="131"/>
      <c r="D44" s="131"/>
      <c r="E44" s="131"/>
      <c r="F44" s="131"/>
      <c r="G44" s="131"/>
      <c r="H44" s="131"/>
      <c r="I44" s="131"/>
      <c r="J44" s="131"/>
      <c r="K44" s="131"/>
      <c r="L44" s="108"/>
      <c r="S44" s="36"/>
      <c r="T44" s="36"/>
      <c r="U44" s="36"/>
      <c r="V44" s="36"/>
      <c r="W44" s="36"/>
      <c r="X44" s="36"/>
      <c r="Y44" s="36"/>
      <c r="Z44" s="36"/>
      <c r="AA44" s="36"/>
      <c r="AB44" s="36"/>
      <c r="AC44" s="36"/>
      <c r="AD44" s="36"/>
      <c r="AE44" s="36"/>
    </row>
    <row r="45" spans="1:31" s="2" customFormat="1" ht="24.95" customHeight="1" x14ac:dyDescent="0.2">
      <c r="A45" s="36"/>
      <c r="B45" s="37"/>
      <c r="C45" s="25" t="s">
        <v>98</v>
      </c>
      <c r="D45" s="38"/>
      <c r="E45" s="38"/>
      <c r="F45" s="38"/>
      <c r="G45" s="38"/>
      <c r="H45" s="38"/>
      <c r="I45" s="38"/>
      <c r="J45" s="38"/>
      <c r="K45" s="38"/>
      <c r="L45" s="108"/>
      <c r="S45" s="36"/>
      <c r="T45" s="36"/>
      <c r="U45" s="36"/>
      <c r="V45" s="36"/>
      <c r="W45" s="36"/>
      <c r="X45" s="36"/>
      <c r="Y45" s="36"/>
      <c r="Z45" s="36"/>
      <c r="AA45" s="36"/>
      <c r="AB45" s="36"/>
      <c r="AC45" s="36"/>
      <c r="AD45" s="36"/>
      <c r="AE45" s="36"/>
    </row>
    <row r="46" spans="1:31" s="2" customFormat="1" ht="6.95" customHeight="1" x14ac:dyDescent="0.2">
      <c r="A46" s="36"/>
      <c r="B46" s="37"/>
      <c r="C46" s="38"/>
      <c r="D46" s="38"/>
      <c r="E46" s="38"/>
      <c r="F46" s="38"/>
      <c r="G46" s="38"/>
      <c r="H46" s="38"/>
      <c r="I46" s="38"/>
      <c r="J46" s="38"/>
      <c r="K46" s="38"/>
      <c r="L46" s="108"/>
      <c r="S46" s="36"/>
      <c r="T46" s="36"/>
      <c r="U46" s="36"/>
      <c r="V46" s="36"/>
      <c r="W46" s="36"/>
      <c r="X46" s="36"/>
      <c r="Y46" s="36"/>
      <c r="Z46" s="36"/>
      <c r="AA46" s="36"/>
      <c r="AB46" s="36"/>
      <c r="AC46" s="36"/>
      <c r="AD46" s="36"/>
      <c r="AE46" s="36"/>
    </row>
    <row r="47" spans="1:31" s="2" customFormat="1" ht="12" customHeight="1" x14ac:dyDescent="0.2">
      <c r="A47" s="36"/>
      <c r="B47" s="37"/>
      <c r="C47" s="31" t="s">
        <v>16</v>
      </c>
      <c r="D47" s="38"/>
      <c r="E47" s="38"/>
      <c r="F47" s="38"/>
      <c r="G47" s="38"/>
      <c r="H47" s="38"/>
      <c r="I47" s="38"/>
      <c r="J47" s="38"/>
      <c r="K47" s="38"/>
      <c r="L47" s="108"/>
      <c r="S47" s="36"/>
      <c r="T47" s="36"/>
      <c r="U47" s="36"/>
      <c r="V47" s="36"/>
      <c r="W47" s="36"/>
      <c r="X47" s="36"/>
      <c r="Y47" s="36"/>
      <c r="Z47" s="36"/>
      <c r="AA47" s="36"/>
      <c r="AB47" s="36"/>
      <c r="AC47" s="36"/>
      <c r="AD47" s="36"/>
      <c r="AE47" s="36"/>
    </row>
    <row r="48" spans="1:31" s="2" customFormat="1" ht="16.5" customHeight="1" x14ac:dyDescent="0.2">
      <c r="A48" s="36"/>
      <c r="B48" s="37"/>
      <c r="C48" s="38"/>
      <c r="D48" s="38"/>
      <c r="E48" s="389" t="str">
        <f>E7</f>
        <v>Oprava mostu v km 1,122 na trati Hanušovice - Mikulovice</v>
      </c>
      <c r="F48" s="390"/>
      <c r="G48" s="390"/>
      <c r="H48" s="390"/>
      <c r="I48" s="38"/>
      <c r="J48" s="38"/>
      <c r="K48" s="38"/>
      <c r="L48" s="108"/>
      <c r="S48" s="36"/>
      <c r="T48" s="36"/>
      <c r="U48" s="36"/>
      <c r="V48" s="36"/>
      <c r="W48" s="36"/>
      <c r="X48" s="36"/>
      <c r="Y48" s="36"/>
      <c r="Z48" s="36"/>
      <c r="AA48" s="36"/>
      <c r="AB48" s="36"/>
      <c r="AC48" s="36"/>
      <c r="AD48" s="36"/>
      <c r="AE48" s="36"/>
    </row>
    <row r="49" spans="1:47" s="2" customFormat="1" ht="12" customHeight="1" x14ac:dyDescent="0.2">
      <c r="A49" s="36"/>
      <c r="B49" s="37"/>
      <c r="C49" s="31" t="s">
        <v>96</v>
      </c>
      <c r="D49" s="38"/>
      <c r="E49" s="38"/>
      <c r="F49" s="38"/>
      <c r="G49" s="38"/>
      <c r="H49" s="38"/>
      <c r="I49" s="38"/>
      <c r="J49" s="38"/>
      <c r="K49" s="38"/>
      <c r="L49" s="108"/>
      <c r="S49" s="36"/>
      <c r="T49" s="36"/>
      <c r="U49" s="36"/>
      <c r="V49" s="36"/>
      <c r="W49" s="36"/>
      <c r="X49" s="36"/>
      <c r="Y49" s="36"/>
      <c r="Z49" s="36"/>
      <c r="AA49" s="36"/>
      <c r="AB49" s="36"/>
      <c r="AC49" s="36"/>
      <c r="AD49" s="36"/>
      <c r="AE49" s="36"/>
    </row>
    <row r="50" spans="1:47" s="2" customFormat="1" ht="16.5" customHeight="1" x14ac:dyDescent="0.2">
      <c r="A50" s="36"/>
      <c r="B50" s="37"/>
      <c r="C50" s="38"/>
      <c r="D50" s="38"/>
      <c r="E50" s="342" t="str">
        <f>E9</f>
        <v>PS 01 - Ochrana kabelů</v>
      </c>
      <c r="F50" s="391"/>
      <c r="G50" s="391"/>
      <c r="H50" s="391"/>
      <c r="I50" s="38"/>
      <c r="J50" s="38"/>
      <c r="K50" s="38"/>
      <c r="L50" s="108"/>
      <c r="S50" s="36"/>
      <c r="T50" s="36"/>
      <c r="U50" s="36"/>
      <c r="V50" s="36"/>
      <c r="W50" s="36"/>
      <c r="X50" s="36"/>
      <c r="Y50" s="36"/>
      <c r="Z50" s="36"/>
      <c r="AA50" s="36"/>
      <c r="AB50" s="36"/>
      <c r="AC50" s="36"/>
      <c r="AD50" s="36"/>
      <c r="AE50" s="36"/>
    </row>
    <row r="51" spans="1:47" s="2" customFormat="1" ht="6.95" customHeight="1" x14ac:dyDescent="0.2">
      <c r="A51" s="36"/>
      <c r="B51" s="37"/>
      <c r="C51" s="38"/>
      <c r="D51" s="38"/>
      <c r="E51" s="38"/>
      <c r="F51" s="38"/>
      <c r="G51" s="38"/>
      <c r="H51" s="38"/>
      <c r="I51" s="38"/>
      <c r="J51" s="38"/>
      <c r="K51" s="38"/>
      <c r="L51" s="108"/>
      <c r="S51" s="36"/>
      <c r="T51" s="36"/>
      <c r="U51" s="36"/>
      <c r="V51" s="36"/>
      <c r="W51" s="36"/>
      <c r="X51" s="36"/>
      <c r="Y51" s="36"/>
      <c r="Z51" s="36"/>
      <c r="AA51" s="36"/>
      <c r="AB51" s="36"/>
      <c r="AC51" s="36"/>
      <c r="AD51" s="36"/>
      <c r="AE51" s="36"/>
    </row>
    <row r="52" spans="1:47" s="2" customFormat="1" ht="12" customHeight="1" x14ac:dyDescent="0.2">
      <c r="A52" s="36"/>
      <c r="B52" s="37"/>
      <c r="C52" s="31" t="s">
        <v>21</v>
      </c>
      <c r="D52" s="38"/>
      <c r="E52" s="38"/>
      <c r="F52" s="29" t="str">
        <f>F12</f>
        <v>Hanušovice</v>
      </c>
      <c r="G52" s="38"/>
      <c r="H52" s="38"/>
      <c r="I52" s="31" t="s">
        <v>23</v>
      </c>
      <c r="J52" s="61" t="str">
        <f>IF(J12="","",J12)</f>
        <v>3. 2. 2022</v>
      </c>
      <c r="K52" s="38"/>
      <c r="L52" s="108"/>
      <c r="S52" s="36"/>
      <c r="T52" s="36"/>
      <c r="U52" s="36"/>
      <c r="V52" s="36"/>
      <c r="W52" s="36"/>
      <c r="X52" s="36"/>
      <c r="Y52" s="36"/>
      <c r="Z52" s="36"/>
      <c r="AA52" s="36"/>
      <c r="AB52" s="36"/>
      <c r="AC52" s="36"/>
      <c r="AD52" s="36"/>
      <c r="AE52" s="36"/>
    </row>
    <row r="53" spans="1:47" s="2" customFormat="1" ht="6.95" customHeight="1" x14ac:dyDescent="0.2">
      <c r="A53" s="36"/>
      <c r="B53" s="37"/>
      <c r="C53" s="38"/>
      <c r="D53" s="38"/>
      <c r="E53" s="38"/>
      <c r="F53" s="38"/>
      <c r="G53" s="38"/>
      <c r="H53" s="38"/>
      <c r="I53" s="38"/>
      <c r="J53" s="38"/>
      <c r="K53" s="38"/>
      <c r="L53" s="108"/>
      <c r="S53" s="36"/>
      <c r="T53" s="36"/>
      <c r="U53" s="36"/>
      <c r="V53" s="36"/>
      <c r="W53" s="36"/>
      <c r="X53" s="36"/>
      <c r="Y53" s="36"/>
      <c r="Z53" s="36"/>
      <c r="AA53" s="36"/>
      <c r="AB53" s="36"/>
      <c r="AC53" s="36"/>
      <c r="AD53" s="36"/>
      <c r="AE53" s="36"/>
    </row>
    <row r="54" spans="1:47" s="2" customFormat="1" ht="15.2" customHeight="1" x14ac:dyDescent="0.2">
      <c r="A54" s="36"/>
      <c r="B54" s="37"/>
      <c r="C54" s="31" t="s">
        <v>25</v>
      </c>
      <c r="D54" s="38"/>
      <c r="E54" s="38"/>
      <c r="F54" s="29" t="str">
        <f>E15</f>
        <v>Správa železnic, státní organizace</v>
      </c>
      <c r="G54" s="38"/>
      <c r="H54" s="38"/>
      <c r="I54" s="31" t="s">
        <v>33</v>
      </c>
      <c r="J54" s="34" t="str">
        <f>E21</f>
        <v xml:space="preserve"> </v>
      </c>
      <c r="K54" s="38"/>
      <c r="L54" s="108"/>
      <c r="S54" s="36"/>
      <c r="T54" s="36"/>
      <c r="U54" s="36"/>
      <c r="V54" s="36"/>
      <c r="W54" s="36"/>
      <c r="X54" s="36"/>
      <c r="Y54" s="36"/>
      <c r="Z54" s="36"/>
      <c r="AA54" s="36"/>
      <c r="AB54" s="36"/>
      <c r="AC54" s="36"/>
      <c r="AD54" s="36"/>
      <c r="AE54" s="36"/>
    </row>
    <row r="55" spans="1:47" s="2" customFormat="1" ht="15.2" customHeight="1" x14ac:dyDescent="0.2">
      <c r="A55" s="36"/>
      <c r="B55" s="37"/>
      <c r="C55" s="31" t="s">
        <v>31</v>
      </c>
      <c r="D55" s="38"/>
      <c r="E55" s="38"/>
      <c r="F55" s="29" t="str">
        <f>IF(E18="","",E18)</f>
        <v>Vyplň údaj</v>
      </c>
      <c r="G55" s="38"/>
      <c r="H55" s="38"/>
      <c r="I55" s="31" t="s">
        <v>36</v>
      </c>
      <c r="J55" s="34" t="str">
        <f>E24</f>
        <v>Ing Basler Miroslav</v>
      </c>
      <c r="K55" s="38"/>
      <c r="L55" s="108"/>
      <c r="S55" s="36"/>
      <c r="T55" s="36"/>
      <c r="U55" s="36"/>
      <c r="V55" s="36"/>
      <c r="W55" s="36"/>
      <c r="X55" s="36"/>
      <c r="Y55" s="36"/>
      <c r="Z55" s="36"/>
      <c r="AA55" s="36"/>
      <c r="AB55" s="36"/>
      <c r="AC55" s="36"/>
      <c r="AD55" s="36"/>
      <c r="AE55" s="36"/>
    </row>
    <row r="56" spans="1:47" s="2" customFormat="1" ht="10.35" customHeight="1" x14ac:dyDescent="0.2">
      <c r="A56" s="36"/>
      <c r="B56" s="37"/>
      <c r="C56" s="38"/>
      <c r="D56" s="38"/>
      <c r="E56" s="38"/>
      <c r="F56" s="38"/>
      <c r="G56" s="38"/>
      <c r="H56" s="38"/>
      <c r="I56" s="38"/>
      <c r="J56" s="38"/>
      <c r="K56" s="38"/>
      <c r="L56" s="108"/>
      <c r="S56" s="36"/>
      <c r="T56" s="36"/>
      <c r="U56" s="36"/>
      <c r="V56" s="36"/>
      <c r="W56" s="36"/>
      <c r="X56" s="36"/>
      <c r="Y56" s="36"/>
      <c r="Z56" s="36"/>
      <c r="AA56" s="36"/>
      <c r="AB56" s="36"/>
      <c r="AC56" s="36"/>
      <c r="AD56" s="36"/>
      <c r="AE56" s="36"/>
    </row>
    <row r="57" spans="1:47" s="2" customFormat="1" ht="29.25" customHeight="1" x14ac:dyDescent="0.2">
      <c r="A57" s="36"/>
      <c r="B57" s="37"/>
      <c r="C57" s="132" t="s">
        <v>99</v>
      </c>
      <c r="D57" s="133"/>
      <c r="E57" s="133"/>
      <c r="F57" s="133"/>
      <c r="G57" s="133"/>
      <c r="H57" s="133"/>
      <c r="I57" s="133"/>
      <c r="J57" s="134" t="s">
        <v>100</v>
      </c>
      <c r="K57" s="133"/>
      <c r="L57" s="108"/>
      <c r="S57" s="36"/>
      <c r="T57" s="36"/>
      <c r="U57" s="36"/>
      <c r="V57" s="36"/>
      <c r="W57" s="36"/>
      <c r="X57" s="36"/>
      <c r="Y57" s="36"/>
      <c r="Z57" s="36"/>
      <c r="AA57" s="36"/>
      <c r="AB57" s="36"/>
      <c r="AC57" s="36"/>
      <c r="AD57" s="36"/>
      <c r="AE57" s="36"/>
    </row>
    <row r="58" spans="1:47" s="2" customFormat="1" ht="10.35" customHeight="1" x14ac:dyDescent="0.2">
      <c r="A58" s="36"/>
      <c r="B58" s="37"/>
      <c r="C58" s="38"/>
      <c r="D58" s="38"/>
      <c r="E58" s="38"/>
      <c r="F58" s="38"/>
      <c r="G58" s="38"/>
      <c r="H58" s="38"/>
      <c r="I58" s="38"/>
      <c r="J58" s="38"/>
      <c r="K58" s="38"/>
      <c r="L58" s="108"/>
      <c r="S58" s="36"/>
      <c r="T58" s="36"/>
      <c r="U58" s="36"/>
      <c r="V58" s="36"/>
      <c r="W58" s="36"/>
      <c r="X58" s="36"/>
      <c r="Y58" s="36"/>
      <c r="Z58" s="36"/>
      <c r="AA58" s="36"/>
      <c r="AB58" s="36"/>
      <c r="AC58" s="36"/>
      <c r="AD58" s="36"/>
      <c r="AE58" s="36"/>
    </row>
    <row r="59" spans="1:47" s="2" customFormat="1" ht="22.9" customHeight="1" x14ac:dyDescent="0.2">
      <c r="A59" s="36"/>
      <c r="B59" s="37"/>
      <c r="C59" s="135" t="s">
        <v>72</v>
      </c>
      <c r="D59" s="38"/>
      <c r="E59" s="38"/>
      <c r="F59" s="38"/>
      <c r="G59" s="38"/>
      <c r="H59" s="38"/>
      <c r="I59" s="38"/>
      <c r="J59" s="79">
        <f>J80</f>
        <v>0</v>
      </c>
      <c r="K59" s="38"/>
      <c r="L59" s="108"/>
      <c r="S59" s="36"/>
      <c r="T59" s="36"/>
      <c r="U59" s="36"/>
      <c r="V59" s="36"/>
      <c r="W59" s="36"/>
      <c r="X59" s="36"/>
      <c r="Y59" s="36"/>
      <c r="Z59" s="36"/>
      <c r="AA59" s="36"/>
      <c r="AB59" s="36"/>
      <c r="AC59" s="36"/>
      <c r="AD59" s="36"/>
      <c r="AE59" s="36"/>
      <c r="AU59" s="19" t="s">
        <v>101</v>
      </c>
    </row>
    <row r="60" spans="1:47" s="9" customFormat="1" ht="24.95" customHeight="1" x14ac:dyDescent="0.2">
      <c r="B60" s="136"/>
      <c r="C60" s="137"/>
      <c r="D60" s="138" t="s">
        <v>984</v>
      </c>
      <c r="E60" s="139"/>
      <c r="F60" s="139"/>
      <c r="G60" s="139"/>
      <c r="H60" s="139"/>
      <c r="I60" s="139"/>
      <c r="J60" s="140">
        <f>J81</f>
        <v>0</v>
      </c>
      <c r="K60" s="137"/>
      <c r="L60" s="141"/>
    </row>
    <row r="61" spans="1:47" s="2" customFormat="1" ht="21.75" customHeight="1" x14ac:dyDescent="0.2">
      <c r="A61" s="36"/>
      <c r="B61" s="37"/>
      <c r="C61" s="38"/>
      <c r="D61" s="38"/>
      <c r="E61" s="38"/>
      <c r="F61" s="38"/>
      <c r="G61" s="38"/>
      <c r="H61" s="38"/>
      <c r="I61" s="38"/>
      <c r="J61" s="38"/>
      <c r="K61" s="38"/>
      <c r="L61" s="108"/>
      <c r="S61" s="36"/>
      <c r="T61" s="36"/>
      <c r="U61" s="36"/>
      <c r="V61" s="36"/>
      <c r="W61" s="36"/>
      <c r="X61" s="36"/>
      <c r="Y61" s="36"/>
      <c r="Z61" s="36"/>
      <c r="AA61" s="36"/>
      <c r="AB61" s="36"/>
      <c r="AC61" s="36"/>
      <c r="AD61" s="36"/>
      <c r="AE61" s="36"/>
    </row>
    <row r="62" spans="1:47" s="2" customFormat="1" ht="6.95" customHeight="1" x14ac:dyDescent="0.2">
      <c r="A62" s="36"/>
      <c r="B62" s="49"/>
      <c r="C62" s="50"/>
      <c r="D62" s="50"/>
      <c r="E62" s="50"/>
      <c r="F62" s="50"/>
      <c r="G62" s="50"/>
      <c r="H62" s="50"/>
      <c r="I62" s="50"/>
      <c r="J62" s="50"/>
      <c r="K62" s="50"/>
      <c r="L62" s="108"/>
      <c r="S62" s="36"/>
      <c r="T62" s="36"/>
      <c r="U62" s="36"/>
      <c r="V62" s="36"/>
      <c r="W62" s="36"/>
      <c r="X62" s="36"/>
      <c r="Y62" s="36"/>
      <c r="Z62" s="36"/>
      <c r="AA62" s="36"/>
      <c r="AB62" s="36"/>
      <c r="AC62" s="36"/>
      <c r="AD62" s="36"/>
      <c r="AE62" s="36"/>
    </row>
    <row r="66" spans="1:63" s="2" customFormat="1" ht="6.95" customHeight="1" x14ac:dyDescent="0.2">
      <c r="A66" s="36"/>
      <c r="B66" s="51"/>
      <c r="C66" s="52"/>
      <c r="D66" s="52"/>
      <c r="E66" s="52"/>
      <c r="F66" s="52"/>
      <c r="G66" s="52"/>
      <c r="H66" s="52"/>
      <c r="I66" s="52"/>
      <c r="J66" s="52"/>
      <c r="K66" s="52"/>
      <c r="L66" s="108"/>
      <c r="S66" s="36"/>
      <c r="T66" s="36"/>
      <c r="U66" s="36"/>
      <c r="V66" s="36"/>
      <c r="W66" s="36"/>
      <c r="X66" s="36"/>
      <c r="Y66" s="36"/>
      <c r="Z66" s="36"/>
      <c r="AA66" s="36"/>
      <c r="AB66" s="36"/>
      <c r="AC66" s="36"/>
      <c r="AD66" s="36"/>
      <c r="AE66" s="36"/>
    </row>
    <row r="67" spans="1:63" s="2" customFormat="1" ht="24.95" customHeight="1" x14ac:dyDescent="0.2">
      <c r="A67" s="36"/>
      <c r="B67" s="37"/>
      <c r="C67" s="25" t="s">
        <v>115</v>
      </c>
      <c r="D67" s="38"/>
      <c r="E67" s="38"/>
      <c r="F67" s="38"/>
      <c r="G67" s="38"/>
      <c r="H67" s="38"/>
      <c r="I67" s="38"/>
      <c r="J67" s="38"/>
      <c r="K67" s="38"/>
      <c r="L67" s="108"/>
      <c r="S67" s="36"/>
      <c r="T67" s="36"/>
      <c r="U67" s="36"/>
      <c r="V67" s="36"/>
      <c r="W67" s="36"/>
      <c r="X67" s="36"/>
      <c r="Y67" s="36"/>
      <c r="Z67" s="36"/>
      <c r="AA67" s="36"/>
      <c r="AB67" s="36"/>
      <c r="AC67" s="36"/>
      <c r="AD67" s="36"/>
      <c r="AE67" s="36"/>
    </row>
    <row r="68" spans="1:63" s="2" customFormat="1" ht="6.95" customHeight="1" x14ac:dyDescent="0.2">
      <c r="A68" s="36"/>
      <c r="B68" s="37"/>
      <c r="C68" s="38"/>
      <c r="D68" s="38"/>
      <c r="E68" s="38"/>
      <c r="F68" s="38"/>
      <c r="G68" s="38"/>
      <c r="H68" s="38"/>
      <c r="I68" s="38"/>
      <c r="J68" s="38"/>
      <c r="K68" s="38"/>
      <c r="L68" s="108"/>
      <c r="S68" s="36"/>
      <c r="T68" s="36"/>
      <c r="U68" s="36"/>
      <c r="V68" s="36"/>
      <c r="W68" s="36"/>
      <c r="X68" s="36"/>
      <c r="Y68" s="36"/>
      <c r="Z68" s="36"/>
      <c r="AA68" s="36"/>
      <c r="AB68" s="36"/>
      <c r="AC68" s="36"/>
      <c r="AD68" s="36"/>
      <c r="AE68" s="36"/>
    </row>
    <row r="69" spans="1:63" s="2" customFormat="1" ht="12" customHeight="1" x14ac:dyDescent="0.2">
      <c r="A69" s="36"/>
      <c r="B69" s="37"/>
      <c r="C69" s="31" t="s">
        <v>16</v>
      </c>
      <c r="D69" s="38"/>
      <c r="E69" s="38"/>
      <c r="F69" s="38"/>
      <c r="G69" s="38"/>
      <c r="H69" s="38"/>
      <c r="I69" s="38"/>
      <c r="J69" s="38"/>
      <c r="K69" s="38"/>
      <c r="L69" s="108"/>
      <c r="S69" s="36"/>
      <c r="T69" s="36"/>
      <c r="U69" s="36"/>
      <c r="V69" s="36"/>
      <c r="W69" s="36"/>
      <c r="X69" s="36"/>
      <c r="Y69" s="36"/>
      <c r="Z69" s="36"/>
      <c r="AA69" s="36"/>
      <c r="AB69" s="36"/>
      <c r="AC69" s="36"/>
      <c r="AD69" s="36"/>
      <c r="AE69" s="36"/>
    </row>
    <row r="70" spans="1:63" s="2" customFormat="1" ht="16.5" customHeight="1" x14ac:dyDescent="0.2">
      <c r="A70" s="36"/>
      <c r="B70" s="37"/>
      <c r="C70" s="38"/>
      <c r="D70" s="38"/>
      <c r="E70" s="389" t="str">
        <f>E7</f>
        <v>Oprava mostu v km 1,122 na trati Hanušovice - Mikulovice</v>
      </c>
      <c r="F70" s="390"/>
      <c r="G70" s="390"/>
      <c r="H70" s="390"/>
      <c r="I70" s="38"/>
      <c r="J70" s="38"/>
      <c r="K70" s="38"/>
      <c r="L70" s="108"/>
      <c r="S70" s="36"/>
      <c r="T70" s="36"/>
      <c r="U70" s="36"/>
      <c r="V70" s="36"/>
      <c r="W70" s="36"/>
      <c r="X70" s="36"/>
      <c r="Y70" s="36"/>
      <c r="Z70" s="36"/>
      <c r="AA70" s="36"/>
      <c r="AB70" s="36"/>
      <c r="AC70" s="36"/>
      <c r="AD70" s="36"/>
      <c r="AE70" s="36"/>
    </row>
    <row r="71" spans="1:63" s="2" customFormat="1" ht="12" customHeight="1" x14ac:dyDescent="0.2">
      <c r="A71" s="36"/>
      <c r="B71" s="37"/>
      <c r="C71" s="31" t="s">
        <v>96</v>
      </c>
      <c r="D71" s="38"/>
      <c r="E71" s="38"/>
      <c r="F71" s="38"/>
      <c r="G71" s="38"/>
      <c r="H71" s="38"/>
      <c r="I71" s="38"/>
      <c r="J71" s="38"/>
      <c r="K71" s="38"/>
      <c r="L71" s="108"/>
      <c r="S71" s="36"/>
      <c r="T71" s="36"/>
      <c r="U71" s="36"/>
      <c r="V71" s="36"/>
      <c r="W71" s="36"/>
      <c r="X71" s="36"/>
      <c r="Y71" s="36"/>
      <c r="Z71" s="36"/>
      <c r="AA71" s="36"/>
      <c r="AB71" s="36"/>
      <c r="AC71" s="36"/>
      <c r="AD71" s="36"/>
      <c r="AE71" s="36"/>
    </row>
    <row r="72" spans="1:63" s="2" customFormat="1" ht="16.5" customHeight="1" x14ac:dyDescent="0.2">
      <c r="A72" s="36"/>
      <c r="B72" s="37"/>
      <c r="C72" s="38"/>
      <c r="D72" s="38"/>
      <c r="E72" s="342" t="str">
        <f>E9</f>
        <v>PS 01 - Ochrana kabelů</v>
      </c>
      <c r="F72" s="391"/>
      <c r="G72" s="391"/>
      <c r="H72" s="391"/>
      <c r="I72" s="38"/>
      <c r="J72" s="38"/>
      <c r="K72" s="38"/>
      <c r="L72" s="108"/>
      <c r="S72" s="36"/>
      <c r="T72" s="36"/>
      <c r="U72" s="36"/>
      <c r="V72" s="36"/>
      <c r="W72" s="36"/>
      <c r="X72" s="36"/>
      <c r="Y72" s="36"/>
      <c r="Z72" s="36"/>
      <c r="AA72" s="36"/>
      <c r="AB72" s="36"/>
      <c r="AC72" s="36"/>
      <c r="AD72" s="36"/>
      <c r="AE72" s="36"/>
    </row>
    <row r="73" spans="1:63" s="2" customFormat="1" ht="6.95" customHeight="1" x14ac:dyDescent="0.2">
      <c r="A73" s="36"/>
      <c r="B73" s="37"/>
      <c r="C73" s="38"/>
      <c r="D73" s="38"/>
      <c r="E73" s="38"/>
      <c r="F73" s="38"/>
      <c r="G73" s="38"/>
      <c r="H73" s="38"/>
      <c r="I73" s="38"/>
      <c r="J73" s="38"/>
      <c r="K73" s="38"/>
      <c r="L73" s="108"/>
      <c r="S73" s="36"/>
      <c r="T73" s="36"/>
      <c r="U73" s="36"/>
      <c r="V73" s="36"/>
      <c r="W73" s="36"/>
      <c r="X73" s="36"/>
      <c r="Y73" s="36"/>
      <c r="Z73" s="36"/>
      <c r="AA73" s="36"/>
      <c r="AB73" s="36"/>
      <c r="AC73" s="36"/>
      <c r="AD73" s="36"/>
      <c r="AE73" s="36"/>
    </row>
    <row r="74" spans="1:63" s="2" customFormat="1" ht="12" customHeight="1" x14ac:dyDescent="0.2">
      <c r="A74" s="36"/>
      <c r="B74" s="37"/>
      <c r="C74" s="31" t="s">
        <v>21</v>
      </c>
      <c r="D74" s="38"/>
      <c r="E74" s="38"/>
      <c r="F74" s="29" t="str">
        <f>F12</f>
        <v>Hanušovice</v>
      </c>
      <c r="G74" s="38"/>
      <c r="H74" s="38"/>
      <c r="I74" s="31" t="s">
        <v>23</v>
      </c>
      <c r="J74" s="61" t="str">
        <f>IF(J12="","",J12)</f>
        <v>3. 2. 2022</v>
      </c>
      <c r="K74" s="38"/>
      <c r="L74" s="108"/>
      <c r="S74" s="36"/>
      <c r="T74" s="36"/>
      <c r="U74" s="36"/>
      <c r="V74" s="36"/>
      <c r="W74" s="36"/>
      <c r="X74" s="36"/>
      <c r="Y74" s="36"/>
      <c r="Z74" s="36"/>
      <c r="AA74" s="36"/>
      <c r="AB74" s="36"/>
      <c r="AC74" s="36"/>
      <c r="AD74" s="36"/>
      <c r="AE74" s="36"/>
    </row>
    <row r="75" spans="1:63" s="2" customFormat="1" ht="6.95" customHeight="1" x14ac:dyDescent="0.2">
      <c r="A75" s="36"/>
      <c r="B75" s="37"/>
      <c r="C75" s="38"/>
      <c r="D75" s="38"/>
      <c r="E75" s="38"/>
      <c r="F75" s="38"/>
      <c r="G75" s="38"/>
      <c r="H75" s="38"/>
      <c r="I75" s="38"/>
      <c r="J75" s="38"/>
      <c r="K75" s="38"/>
      <c r="L75" s="108"/>
      <c r="S75" s="36"/>
      <c r="T75" s="36"/>
      <c r="U75" s="36"/>
      <c r="V75" s="36"/>
      <c r="W75" s="36"/>
      <c r="X75" s="36"/>
      <c r="Y75" s="36"/>
      <c r="Z75" s="36"/>
      <c r="AA75" s="36"/>
      <c r="AB75" s="36"/>
      <c r="AC75" s="36"/>
      <c r="AD75" s="36"/>
      <c r="AE75" s="36"/>
    </row>
    <row r="76" spans="1:63" s="2" customFormat="1" ht="15.2" customHeight="1" x14ac:dyDescent="0.2">
      <c r="A76" s="36"/>
      <c r="B76" s="37"/>
      <c r="C76" s="31" t="s">
        <v>25</v>
      </c>
      <c r="D76" s="38"/>
      <c r="E76" s="38"/>
      <c r="F76" s="29" t="str">
        <f>E15</f>
        <v>Správa železnic, státní organizace</v>
      </c>
      <c r="G76" s="38"/>
      <c r="H76" s="38"/>
      <c r="I76" s="31" t="s">
        <v>33</v>
      </c>
      <c r="J76" s="34" t="str">
        <f>E21</f>
        <v xml:space="preserve"> </v>
      </c>
      <c r="K76" s="38"/>
      <c r="L76" s="108"/>
      <c r="S76" s="36"/>
      <c r="T76" s="36"/>
      <c r="U76" s="36"/>
      <c r="V76" s="36"/>
      <c r="W76" s="36"/>
      <c r="X76" s="36"/>
      <c r="Y76" s="36"/>
      <c r="Z76" s="36"/>
      <c r="AA76" s="36"/>
      <c r="AB76" s="36"/>
      <c r="AC76" s="36"/>
      <c r="AD76" s="36"/>
      <c r="AE76" s="36"/>
    </row>
    <row r="77" spans="1:63" s="2" customFormat="1" ht="15.2" customHeight="1" x14ac:dyDescent="0.2">
      <c r="A77" s="36"/>
      <c r="B77" s="37"/>
      <c r="C77" s="31" t="s">
        <v>31</v>
      </c>
      <c r="D77" s="38"/>
      <c r="E77" s="38"/>
      <c r="F77" s="29" t="str">
        <f>IF(E18="","",E18)</f>
        <v>Vyplň údaj</v>
      </c>
      <c r="G77" s="38"/>
      <c r="H77" s="38"/>
      <c r="I77" s="31" t="s">
        <v>36</v>
      </c>
      <c r="J77" s="34" t="str">
        <f>E24</f>
        <v>Ing Basler Miroslav</v>
      </c>
      <c r="K77" s="38"/>
      <c r="L77" s="108"/>
      <c r="S77" s="36"/>
      <c r="T77" s="36"/>
      <c r="U77" s="36"/>
      <c r="V77" s="36"/>
      <c r="W77" s="36"/>
      <c r="X77" s="36"/>
      <c r="Y77" s="36"/>
      <c r="Z77" s="36"/>
      <c r="AA77" s="36"/>
      <c r="AB77" s="36"/>
      <c r="AC77" s="36"/>
      <c r="AD77" s="36"/>
      <c r="AE77" s="36"/>
    </row>
    <row r="78" spans="1:63" s="2" customFormat="1" ht="10.35" customHeight="1" x14ac:dyDescent="0.2">
      <c r="A78" s="36"/>
      <c r="B78" s="37"/>
      <c r="C78" s="38"/>
      <c r="D78" s="38"/>
      <c r="E78" s="38"/>
      <c r="F78" s="38"/>
      <c r="G78" s="38"/>
      <c r="H78" s="38"/>
      <c r="I78" s="38"/>
      <c r="J78" s="38"/>
      <c r="K78" s="38"/>
      <c r="L78" s="108"/>
      <c r="S78" s="36"/>
      <c r="T78" s="36"/>
      <c r="U78" s="36"/>
      <c r="V78" s="36"/>
      <c r="W78" s="36"/>
      <c r="X78" s="36"/>
      <c r="Y78" s="36"/>
      <c r="Z78" s="36"/>
      <c r="AA78" s="36"/>
      <c r="AB78" s="36"/>
      <c r="AC78" s="36"/>
      <c r="AD78" s="36"/>
      <c r="AE78" s="36"/>
    </row>
    <row r="79" spans="1:63" s="11" customFormat="1" ht="29.25" customHeight="1" x14ac:dyDescent="0.2">
      <c r="A79" s="148"/>
      <c r="B79" s="149"/>
      <c r="C79" s="150" t="s">
        <v>116</v>
      </c>
      <c r="D79" s="151" t="s">
        <v>59</v>
      </c>
      <c r="E79" s="151" t="s">
        <v>55</v>
      </c>
      <c r="F79" s="151" t="s">
        <v>56</v>
      </c>
      <c r="G79" s="151" t="s">
        <v>117</v>
      </c>
      <c r="H79" s="151" t="s">
        <v>118</v>
      </c>
      <c r="I79" s="151" t="s">
        <v>119</v>
      </c>
      <c r="J79" s="151" t="s">
        <v>100</v>
      </c>
      <c r="K79" s="152" t="s">
        <v>120</v>
      </c>
      <c r="L79" s="153"/>
      <c r="M79" s="70" t="s">
        <v>19</v>
      </c>
      <c r="N79" s="71" t="s">
        <v>44</v>
      </c>
      <c r="O79" s="71" t="s">
        <v>121</v>
      </c>
      <c r="P79" s="71" t="s">
        <v>122</v>
      </c>
      <c r="Q79" s="71" t="s">
        <v>123</v>
      </c>
      <c r="R79" s="71" t="s">
        <v>124</v>
      </c>
      <c r="S79" s="71" t="s">
        <v>125</v>
      </c>
      <c r="T79" s="72" t="s">
        <v>126</v>
      </c>
      <c r="U79" s="148"/>
      <c r="V79" s="148"/>
      <c r="W79" s="148"/>
      <c r="X79" s="148"/>
      <c r="Y79" s="148"/>
      <c r="Z79" s="148"/>
      <c r="AA79" s="148"/>
      <c r="AB79" s="148"/>
      <c r="AC79" s="148"/>
      <c r="AD79" s="148"/>
      <c r="AE79" s="148"/>
    </row>
    <row r="80" spans="1:63" s="2" customFormat="1" ht="22.9" customHeight="1" x14ac:dyDescent="0.25">
      <c r="A80" s="36"/>
      <c r="B80" s="37"/>
      <c r="C80" s="77" t="s">
        <v>127</v>
      </c>
      <c r="D80" s="38"/>
      <c r="E80" s="38"/>
      <c r="F80" s="38"/>
      <c r="G80" s="38"/>
      <c r="H80" s="38"/>
      <c r="I80" s="38"/>
      <c r="J80" s="154">
        <f>BK80</f>
        <v>0</v>
      </c>
      <c r="K80" s="38"/>
      <c r="L80" s="41"/>
      <c r="M80" s="73"/>
      <c r="N80" s="155"/>
      <c r="O80" s="74"/>
      <c r="P80" s="156">
        <f>P81</f>
        <v>0</v>
      </c>
      <c r="Q80" s="74"/>
      <c r="R80" s="156">
        <f>R81</f>
        <v>0</v>
      </c>
      <c r="S80" s="74"/>
      <c r="T80" s="157">
        <f>T81</f>
        <v>0</v>
      </c>
      <c r="U80" s="36"/>
      <c r="V80" s="36"/>
      <c r="W80" s="36"/>
      <c r="X80" s="36"/>
      <c r="Y80" s="36"/>
      <c r="Z80" s="36"/>
      <c r="AA80" s="36"/>
      <c r="AB80" s="36"/>
      <c r="AC80" s="36"/>
      <c r="AD80" s="36"/>
      <c r="AE80" s="36"/>
      <c r="AT80" s="19" t="s">
        <v>73</v>
      </c>
      <c r="AU80" s="19" t="s">
        <v>101</v>
      </c>
      <c r="BK80" s="158">
        <f>BK81</f>
        <v>0</v>
      </c>
    </row>
    <row r="81" spans="1:65" s="12" customFormat="1" ht="25.9" customHeight="1" x14ac:dyDescent="0.2">
      <c r="B81" s="159"/>
      <c r="C81" s="160"/>
      <c r="D81" s="161" t="s">
        <v>73</v>
      </c>
      <c r="E81" s="162" t="s">
        <v>985</v>
      </c>
      <c r="F81" s="162" t="s">
        <v>986</v>
      </c>
      <c r="G81" s="160"/>
      <c r="H81" s="160"/>
      <c r="I81" s="163"/>
      <c r="J81" s="164">
        <f>BK81</f>
        <v>0</v>
      </c>
      <c r="K81" s="160"/>
      <c r="L81" s="165"/>
      <c r="M81" s="166"/>
      <c r="N81" s="167"/>
      <c r="O81" s="167"/>
      <c r="P81" s="168">
        <f>SUM(P82:P112)</f>
        <v>0</v>
      </c>
      <c r="Q81" s="167"/>
      <c r="R81" s="168">
        <f>SUM(R82:R112)</f>
        <v>0</v>
      </c>
      <c r="S81" s="167"/>
      <c r="T81" s="169">
        <f>SUM(T82:T112)</f>
        <v>0</v>
      </c>
      <c r="AR81" s="170" t="s">
        <v>137</v>
      </c>
      <c r="AT81" s="171" t="s">
        <v>73</v>
      </c>
      <c r="AU81" s="171" t="s">
        <v>74</v>
      </c>
      <c r="AY81" s="170" t="s">
        <v>130</v>
      </c>
      <c r="BK81" s="172">
        <f>SUM(BK82:BK112)</f>
        <v>0</v>
      </c>
    </row>
    <row r="82" spans="1:65" s="2" customFormat="1" ht="49.15" customHeight="1" x14ac:dyDescent="0.2">
      <c r="A82" s="36"/>
      <c r="B82" s="37"/>
      <c r="C82" s="175" t="s">
        <v>82</v>
      </c>
      <c r="D82" s="175" t="s">
        <v>132</v>
      </c>
      <c r="E82" s="176" t="s">
        <v>987</v>
      </c>
      <c r="F82" s="177" t="s">
        <v>988</v>
      </c>
      <c r="G82" s="178" t="s">
        <v>175</v>
      </c>
      <c r="H82" s="179">
        <v>60</v>
      </c>
      <c r="I82" s="180"/>
      <c r="J82" s="181">
        <f>ROUND(I82*H82,2)</f>
        <v>0</v>
      </c>
      <c r="K82" s="177" t="s">
        <v>989</v>
      </c>
      <c r="L82" s="41"/>
      <c r="M82" s="182" t="s">
        <v>19</v>
      </c>
      <c r="N82" s="183" t="s">
        <v>45</v>
      </c>
      <c r="O82" s="66"/>
      <c r="P82" s="184">
        <f>O82*H82</f>
        <v>0</v>
      </c>
      <c r="Q82" s="184">
        <v>0</v>
      </c>
      <c r="R82" s="184">
        <f>Q82*H82</f>
        <v>0</v>
      </c>
      <c r="S82" s="184">
        <v>0</v>
      </c>
      <c r="T82" s="185">
        <f>S82*H82</f>
        <v>0</v>
      </c>
      <c r="U82" s="36"/>
      <c r="V82" s="36"/>
      <c r="W82" s="36"/>
      <c r="X82" s="36"/>
      <c r="Y82" s="36"/>
      <c r="Z82" s="36"/>
      <c r="AA82" s="36"/>
      <c r="AB82" s="36"/>
      <c r="AC82" s="36"/>
      <c r="AD82" s="36"/>
      <c r="AE82" s="36"/>
      <c r="AR82" s="186" t="s">
        <v>82</v>
      </c>
      <c r="AT82" s="186" t="s">
        <v>132</v>
      </c>
      <c r="AU82" s="186" t="s">
        <v>82</v>
      </c>
      <c r="AY82" s="19" t="s">
        <v>130</v>
      </c>
      <c r="BE82" s="187">
        <f>IF(N82="základní",J82,0)</f>
        <v>0</v>
      </c>
      <c r="BF82" s="187">
        <f>IF(N82="snížená",J82,0)</f>
        <v>0</v>
      </c>
      <c r="BG82" s="187">
        <f>IF(N82="zákl. přenesená",J82,0)</f>
        <v>0</v>
      </c>
      <c r="BH82" s="187">
        <f>IF(N82="sníž. přenesená",J82,0)</f>
        <v>0</v>
      </c>
      <c r="BI82" s="187">
        <f>IF(N82="nulová",J82,0)</f>
        <v>0</v>
      </c>
      <c r="BJ82" s="19" t="s">
        <v>82</v>
      </c>
      <c r="BK82" s="187">
        <f>ROUND(I82*H82,2)</f>
        <v>0</v>
      </c>
      <c r="BL82" s="19" t="s">
        <v>82</v>
      </c>
      <c r="BM82" s="186" t="s">
        <v>990</v>
      </c>
    </row>
    <row r="83" spans="1:65" s="14" customFormat="1" ht="11.25" x14ac:dyDescent="0.2">
      <c r="B83" s="204"/>
      <c r="C83" s="205"/>
      <c r="D83" s="195" t="s">
        <v>140</v>
      </c>
      <c r="E83" s="206" t="s">
        <v>19</v>
      </c>
      <c r="F83" s="207" t="s">
        <v>499</v>
      </c>
      <c r="G83" s="205"/>
      <c r="H83" s="208">
        <v>60</v>
      </c>
      <c r="I83" s="209"/>
      <c r="J83" s="205"/>
      <c r="K83" s="205"/>
      <c r="L83" s="210"/>
      <c r="M83" s="211"/>
      <c r="N83" s="212"/>
      <c r="O83" s="212"/>
      <c r="P83" s="212"/>
      <c r="Q83" s="212"/>
      <c r="R83" s="212"/>
      <c r="S83" s="212"/>
      <c r="T83" s="213"/>
      <c r="AT83" s="214" t="s">
        <v>140</v>
      </c>
      <c r="AU83" s="214" t="s">
        <v>82</v>
      </c>
      <c r="AV83" s="14" t="s">
        <v>84</v>
      </c>
      <c r="AW83" s="14" t="s">
        <v>35</v>
      </c>
      <c r="AX83" s="14" t="s">
        <v>82</v>
      </c>
      <c r="AY83" s="214" t="s">
        <v>130</v>
      </c>
    </row>
    <row r="84" spans="1:65" s="2" customFormat="1" ht="55.5" customHeight="1" x14ac:dyDescent="0.2">
      <c r="A84" s="36"/>
      <c r="B84" s="37"/>
      <c r="C84" s="175" t="s">
        <v>84</v>
      </c>
      <c r="D84" s="175" t="s">
        <v>132</v>
      </c>
      <c r="E84" s="176" t="s">
        <v>991</v>
      </c>
      <c r="F84" s="177" t="s">
        <v>992</v>
      </c>
      <c r="G84" s="178" t="s">
        <v>175</v>
      </c>
      <c r="H84" s="179">
        <v>60</v>
      </c>
      <c r="I84" s="180"/>
      <c r="J84" s="181">
        <f>ROUND(I84*H84,2)</f>
        <v>0</v>
      </c>
      <c r="K84" s="177" t="s">
        <v>989</v>
      </c>
      <c r="L84" s="41"/>
      <c r="M84" s="182" t="s">
        <v>19</v>
      </c>
      <c r="N84" s="183" t="s">
        <v>45</v>
      </c>
      <c r="O84" s="66"/>
      <c r="P84" s="184">
        <f>O84*H84</f>
        <v>0</v>
      </c>
      <c r="Q84" s="184">
        <v>0</v>
      </c>
      <c r="R84" s="184">
        <f>Q84*H84</f>
        <v>0</v>
      </c>
      <c r="S84" s="184">
        <v>0</v>
      </c>
      <c r="T84" s="185">
        <f>S84*H84</f>
        <v>0</v>
      </c>
      <c r="U84" s="36"/>
      <c r="V84" s="36"/>
      <c r="W84" s="36"/>
      <c r="X84" s="36"/>
      <c r="Y84" s="36"/>
      <c r="Z84" s="36"/>
      <c r="AA84" s="36"/>
      <c r="AB84" s="36"/>
      <c r="AC84" s="36"/>
      <c r="AD84" s="36"/>
      <c r="AE84" s="36"/>
      <c r="AR84" s="186" t="s">
        <v>82</v>
      </c>
      <c r="AT84" s="186" t="s">
        <v>132</v>
      </c>
      <c r="AU84" s="186" t="s">
        <v>82</v>
      </c>
      <c r="AY84" s="19" t="s">
        <v>130</v>
      </c>
      <c r="BE84" s="187">
        <f>IF(N84="základní",J84,0)</f>
        <v>0</v>
      </c>
      <c r="BF84" s="187">
        <f>IF(N84="snížená",J84,0)</f>
        <v>0</v>
      </c>
      <c r="BG84" s="187">
        <f>IF(N84="zákl. přenesená",J84,0)</f>
        <v>0</v>
      </c>
      <c r="BH84" s="187">
        <f>IF(N84="sníž. přenesená",J84,0)</f>
        <v>0</v>
      </c>
      <c r="BI84" s="187">
        <f>IF(N84="nulová",J84,0)</f>
        <v>0</v>
      </c>
      <c r="BJ84" s="19" t="s">
        <v>82</v>
      </c>
      <c r="BK84" s="187">
        <f>ROUND(I84*H84,2)</f>
        <v>0</v>
      </c>
      <c r="BL84" s="19" t="s">
        <v>82</v>
      </c>
      <c r="BM84" s="186" t="s">
        <v>993</v>
      </c>
    </row>
    <row r="85" spans="1:65" s="2" customFormat="1" ht="55.5" customHeight="1" x14ac:dyDescent="0.2">
      <c r="A85" s="36"/>
      <c r="B85" s="37"/>
      <c r="C85" s="175" t="s">
        <v>148</v>
      </c>
      <c r="D85" s="175" t="s">
        <v>132</v>
      </c>
      <c r="E85" s="176" t="s">
        <v>994</v>
      </c>
      <c r="F85" s="177" t="s">
        <v>995</v>
      </c>
      <c r="G85" s="178" t="s">
        <v>175</v>
      </c>
      <c r="H85" s="179">
        <v>80</v>
      </c>
      <c r="I85" s="180"/>
      <c r="J85" s="181">
        <f>ROUND(I85*H85,2)</f>
        <v>0</v>
      </c>
      <c r="K85" s="177" t="s">
        <v>989</v>
      </c>
      <c r="L85" s="41"/>
      <c r="M85" s="182" t="s">
        <v>19</v>
      </c>
      <c r="N85" s="183" t="s">
        <v>45</v>
      </c>
      <c r="O85" s="66"/>
      <c r="P85" s="184">
        <f>O85*H85</f>
        <v>0</v>
      </c>
      <c r="Q85" s="184">
        <v>0</v>
      </c>
      <c r="R85" s="184">
        <f>Q85*H85</f>
        <v>0</v>
      </c>
      <c r="S85" s="184">
        <v>0</v>
      </c>
      <c r="T85" s="185">
        <f>S85*H85</f>
        <v>0</v>
      </c>
      <c r="U85" s="36"/>
      <c r="V85" s="36"/>
      <c r="W85" s="36"/>
      <c r="X85" s="36"/>
      <c r="Y85" s="36"/>
      <c r="Z85" s="36"/>
      <c r="AA85" s="36"/>
      <c r="AB85" s="36"/>
      <c r="AC85" s="36"/>
      <c r="AD85" s="36"/>
      <c r="AE85" s="36"/>
      <c r="AR85" s="186" t="s">
        <v>82</v>
      </c>
      <c r="AT85" s="186" t="s">
        <v>132</v>
      </c>
      <c r="AU85" s="186" t="s">
        <v>82</v>
      </c>
      <c r="AY85" s="19" t="s">
        <v>130</v>
      </c>
      <c r="BE85" s="187">
        <f>IF(N85="základní",J85,0)</f>
        <v>0</v>
      </c>
      <c r="BF85" s="187">
        <f>IF(N85="snížená",J85,0)</f>
        <v>0</v>
      </c>
      <c r="BG85" s="187">
        <f>IF(N85="zákl. přenesená",J85,0)</f>
        <v>0</v>
      </c>
      <c r="BH85" s="187">
        <f>IF(N85="sníž. přenesená",J85,0)</f>
        <v>0</v>
      </c>
      <c r="BI85" s="187">
        <f>IF(N85="nulová",J85,0)</f>
        <v>0</v>
      </c>
      <c r="BJ85" s="19" t="s">
        <v>82</v>
      </c>
      <c r="BK85" s="187">
        <f>ROUND(I85*H85,2)</f>
        <v>0</v>
      </c>
      <c r="BL85" s="19" t="s">
        <v>82</v>
      </c>
      <c r="BM85" s="186" t="s">
        <v>996</v>
      </c>
    </row>
    <row r="86" spans="1:65" s="14" customFormat="1" ht="11.25" x14ac:dyDescent="0.2">
      <c r="B86" s="204"/>
      <c r="C86" s="205"/>
      <c r="D86" s="195" t="s">
        <v>140</v>
      </c>
      <c r="E86" s="206" t="s">
        <v>19</v>
      </c>
      <c r="F86" s="207" t="s">
        <v>636</v>
      </c>
      <c r="G86" s="205"/>
      <c r="H86" s="208">
        <v>80</v>
      </c>
      <c r="I86" s="209"/>
      <c r="J86" s="205"/>
      <c r="K86" s="205"/>
      <c r="L86" s="210"/>
      <c r="M86" s="211"/>
      <c r="N86" s="212"/>
      <c r="O86" s="212"/>
      <c r="P86" s="212"/>
      <c r="Q86" s="212"/>
      <c r="R86" s="212"/>
      <c r="S86" s="212"/>
      <c r="T86" s="213"/>
      <c r="AT86" s="214" t="s">
        <v>140</v>
      </c>
      <c r="AU86" s="214" t="s">
        <v>82</v>
      </c>
      <c r="AV86" s="14" t="s">
        <v>84</v>
      </c>
      <c r="AW86" s="14" t="s">
        <v>35</v>
      </c>
      <c r="AX86" s="14" t="s">
        <v>82</v>
      </c>
      <c r="AY86" s="214" t="s">
        <v>130</v>
      </c>
    </row>
    <row r="87" spans="1:65" s="2" customFormat="1" ht="55.5" customHeight="1" x14ac:dyDescent="0.2">
      <c r="A87" s="36"/>
      <c r="B87" s="37"/>
      <c r="C87" s="175" t="s">
        <v>137</v>
      </c>
      <c r="D87" s="175" t="s">
        <v>132</v>
      </c>
      <c r="E87" s="176" t="s">
        <v>997</v>
      </c>
      <c r="F87" s="177" t="s">
        <v>998</v>
      </c>
      <c r="G87" s="178" t="s">
        <v>175</v>
      </c>
      <c r="H87" s="179">
        <v>20</v>
      </c>
      <c r="I87" s="180"/>
      <c r="J87" s="181">
        <f>ROUND(I87*H87,2)</f>
        <v>0</v>
      </c>
      <c r="K87" s="177" t="s">
        <v>989</v>
      </c>
      <c r="L87" s="41"/>
      <c r="M87" s="182" t="s">
        <v>19</v>
      </c>
      <c r="N87" s="183" t="s">
        <v>45</v>
      </c>
      <c r="O87" s="66"/>
      <c r="P87" s="184">
        <f>O87*H87</f>
        <v>0</v>
      </c>
      <c r="Q87" s="184">
        <v>0</v>
      </c>
      <c r="R87" s="184">
        <f>Q87*H87</f>
        <v>0</v>
      </c>
      <c r="S87" s="184">
        <v>0</v>
      </c>
      <c r="T87" s="185">
        <f>S87*H87</f>
        <v>0</v>
      </c>
      <c r="U87" s="36"/>
      <c r="V87" s="36"/>
      <c r="W87" s="36"/>
      <c r="X87" s="36"/>
      <c r="Y87" s="36"/>
      <c r="Z87" s="36"/>
      <c r="AA87" s="36"/>
      <c r="AB87" s="36"/>
      <c r="AC87" s="36"/>
      <c r="AD87" s="36"/>
      <c r="AE87" s="36"/>
      <c r="AR87" s="186" t="s">
        <v>82</v>
      </c>
      <c r="AT87" s="186" t="s">
        <v>132</v>
      </c>
      <c r="AU87" s="186" t="s">
        <v>82</v>
      </c>
      <c r="AY87" s="19" t="s">
        <v>130</v>
      </c>
      <c r="BE87" s="187">
        <f>IF(N87="základní",J87,0)</f>
        <v>0</v>
      </c>
      <c r="BF87" s="187">
        <f>IF(N87="snížená",J87,0)</f>
        <v>0</v>
      </c>
      <c r="BG87" s="187">
        <f>IF(N87="zákl. přenesená",J87,0)</f>
        <v>0</v>
      </c>
      <c r="BH87" s="187">
        <f>IF(N87="sníž. přenesená",J87,0)</f>
        <v>0</v>
      </c>
      <c r="BI87" s="187">
        <f>IF(N87="nulová",J87,0)</f>
        <v>0</v>
      </c>
      <c r="BJ87" s="19" t="s">
        <v>82</v>
      </c>
      <c r="BK87" s="187">
        <f>ROUND(I87*H87,2)</f>
        <v>0</v>
      </c>
      <c r="BL87" s="19" t="s">
        <v>82</v>
      </c>
      <c r="BM87" s="186" t="s">
        <v>999</v>
      </c>
    </row>
    <row r="88" spans="1:65" s="14" customFormat="1" ht="11.25" x14ac:dyDescent="0.2">
      <c r="B88" s="204"/>
      <c r="C88" s="205"/>
      <c r="D88" s="195" t="s">
        <v>140</v>
      </c>
      <c r="E88" s="206" t="s">
        <v>19</v>
      </c>
      <c r="F88" s="207" t="s">
        <v>239</v>
      </c>
      <c r="G88" s="205"/>
      <c r="H88" s="208">
        <v>20</v>
      </c>
      <c r="I88" s="209"/>
      <c r="J88" s="205"/>
      <c r="K88" s="205"/>
      <c r="L88" s="210"/>
      <c r="M88" s="211"/>
      <c r="N88" s="212"/>
      <c r="O88" s="212"/>
      <c r="P88" s="212"/>
      <c r="Q88" s="212"/>
      <c r="R88" s="212"/>
      <c r="S88" s="212"/>
      <c r="T88" s="213"/>
      <c r="AT88" s="214" t="s">
        <v>140</v>
      </c>
      <c r="AU88" s="214" t="s">
        <v>82</v>
      </c>
      <c r="AV88" s="14" t="s">
        <v>84</v>
      </c>
      <c r="AW88" s="14" t="s">
        <v>35</v>
      </c>
      <c r="AX88" s="14" t="s">
        <v>82</v>
      </c>
      <c r="AY88" s="214" t="s">
        <v>130</v>
      </c>
    </row>
    <row r="89" spans="1:65" s="2" customFormat="1" ht="33" customHeight="1" x14ac:dyDescent="0.2">
      <c r="A89" s="36"/>
      <c r="B89" s="37"/>
      <c r="C89" s="175" t="s">
        <v>160</v>
      </c>
      <c r="D89" s="175" t="s">
        <v>132</v>
      </c>
      <c r="E89" s="176" t="s">
        <v>1000</v>
      </c>
      <c r="F89" s="177" t="s">
        <v>1001</v>
      </c>
      <c r="G89" s="178" t="s">
        <v>457</v>
      </c>
      <c r="H89" s="179">
        <v>5</v>
      </c>
      <c r="I89" s="180"/>
      <c r="J89" s="181">
        <f>ROUND(I89*H89,2)</f>
        <v>0</v>
      </c>
      <c r="K89" s="177" t="s">
        <v>989</v>
      </c>
      <c r="L89" s="41"/>
      <c r="M89" s="182" t="s">
        <v>19</v>
      </c>
      <c r="N89" s="183" t="s">
        <v>45</v>
      </c>
      <c r="O89" s="66"/>
      <c r="P89" s="184">
        <f>O89*H89</f>
        <v>0</v>
      </c>
      <c r="Q89" s="184">
        <v>0</v>
      </c>
      <c r="R89" s="184">
        <f>Q89*H89</f>
        <v>0</v>
      </c>
      <c r="S89" s="184">
        <v>0</v>
      </c>
      <c r="T89" s="185">
        <f>S89*H89</f>
        <v>0</v>
      </c>
      <c r="U89" s="36"/>
      <c r="V89" s="36"/>
      <c r="W89" s="36"/>
      <c r="X89" s="36"/>
      <c r="Y89" s="36"/>
      <c r="Z89" s="36"/>
      <c r="AA89" s="36"/>
      <c r="AB89" s="36"/>
      <c r="AC89" s="36"/>
      <c r="AD89" s="36"/>
      <c r="AE89" s="36"/>
      <c r="AR89" s="186" t="s">
        <v>82</v>
      </c>
      <c r="AT89" s="186" t="s">
        <v>132</v>
      </c>
      <c r="AU89" s="186" t="s">
        <v>82</v>
      </c>
      <c r="AY89" s="19" t="s">
        <v>130</v>
      </c>
      <c r="BE89" s="187">
        <f>IF(N89="základní",J89,0)</f>
        <v>0</v>
      </c>
      <c r="BF89" s="187">
        <f>IF(N89="snížená",J89,0)</f>
        <v>0</v>
      </c>
      <c r="BG89" s="187">
        <f>IF(N89="zákl. přenesená",J89,0)</f>
        <v>0</v>
      </c>
      <c r="BH89" s="187">
        <f>IF(N89="sníž. přenesená",J89,0)</f>
        <v>0</v>
      </c>
      <c r="BI89" s="187">
        <f>IF(N89="nulová",J89,0)</f>
        <v>0</v>
      </c>
      <c r="BJ89" s="19" t="s">
        <v>82</v>
      </c>
      <c r="BK89" s="187">
        <f>ROUND(I89*H89,2)</f>
        <v>0</v>
      </c>
      <c r="BL89" s="19" t="s">
        <v>82</v>
      </c>
      <c r="BM89" s="186" t="s">
        <v>1002</v>
      </c>
    </row>
    <row r="90" spans="1:65" s="14" customFormat="1" ht="11.25" x14ac:dyDescent="0.2">
      <c r="B90" s="204"/>
      <c r="C90" s="205"/>
      <c r="D90" s="195" t="s">
        <v>140</v>
      </c>
      <c r="E90" s="206" t="s">
        <v>19</v>
      </c>
      <c r="F90" s="207" t="s">
        <v>160</v>
      </c>
      <c r="G90" s="205"/>
      <c r="H90" s="208">
        <v>5</v>
      </c>
      <c r="I90" s="209"/>
      <c r="J90" s="205"/>
      <c r="K90" s="205"/>
      <c r="L90" s="210"/>
      <c r="M90" s="211"/>
      <c r="N90" s="212"/>
      <c r="O90" s="212"/>
      <c r="P90" s="212"/>
      <c r="Q90" s="212"/>
      <c r="R90" s="212"/>
      <c r="S90" s="212"/>
      <c r="T90" s="213"/>
      <c r="AT90" s="214" t="s">
        <v>140</v>
      </c>
      <c r="AU90" s="214" t="s">
        <v>82</v>
      </c>
      <c r="AV90" s="14" t="s">
        <v>84</v>
      </c>
      <c r="AW90" s="14" t="s">
        <v>35</v>
      </c>
      <c r="AX90" s="14" t="s">
        <v>82</v>
      </c>
      <c r="AY90" s="214" t="s">
        <v>130</v>
      </c>
    </row>
    <row r="91" spans="1:65" s="2" customFormat="1" ht="33" customHeight="1" x14ac:dyDescent="0.2">
      <c r="A91" s="36"/>
      <c r="B91" s="37"/>
      <c r="C91" s="175" t="s">
        <v>166</v>
      </c>
      <c r="D91" s="175" t="s">
        <v>132</v>
      </c>
      <c r="E91" s="176" t="s">
        <v>1003</v>
      </c>
      <c r="F91" s="177" t="s">
        <v>1004</v>
      </c>
      <c r="G91" s="178" t="s">
        <v>457</v>
      </c>
      <c r="H91" s="179">
        <v>4</v>
      </c>
      <c r="I91" s="180"/>
      <c r="J91" s="181">
        <f>ROUND(I91*H91,2)</f>
        <v>0</v>
      </c>
      <c r="K91" s="177" t="s">
        <v>989</v>
      </c>
      <c r="L91" s="41"/>
      <c r="M91" s="182" t="s">
        <v>19</v>
      </c>
      <c r="N91" s="183" t="s">
        <v>45</v>
      </c>
      <c r="O91" s="66"/>
      <c r="P91" s="184">
        <f>O91*H91</f>
        <v>0</v>
      </c>
      <c r="Q91" s="184">
        <v>0</v>
      </c>
      <c r="R91" s="184">
        <f>Q91*H91</f>
        <v>0</v>
      </c>
      <c r="S91" s="184">
        <v>0</v>
      </c>
      <c r="T91" s="185">
        <f>S91*H91</f>
        <v>0</v>
      </c>
      <c r="U91" s="36"/>
      <c r="V91" s="36"/>
      <c r="W91" s="36"/>
      <c r="X91" s="36"/>
      <c r="Y91" s="36"/>
      <c r="Z91" s="36"/>
      <c r="AA91" s="36"/>
      <c r="AB91" s="36"/>
      <c r="AC91" s="36"/>
      <c r="AD91" s="36"/>
      <c r="AE91" s="36"/>
      <c r="AR91" s="186" t="s">
        <v>82</v>
      </c>
      <c r="AT91" s="186" t="s">
        <v>132</v>
      </c>
      <c r="AU91" s="186" t="s">
        <v>82</v>
      </c>
      <c r="AY91" s="19" t="s">
        <v>130</v>
      </c>
      <c r="BE91" s="187">
        <f>IF(N91="základní",J91,0)</f>
        <v>0</v>
      </c>
      <c r="BF91" s="187">
        <f>IF(N91="snížená",J91,0)</f>
        <v>0</v>
      </c>
      <c r="BG91" s="187">
        <f>IF(N91="zákl. přenesená",J91,0)</f>
        <v>0</v>
      </c>
      <c r="BH91" s="187">
        <f>IF(N91="sníž. přenesená",J91,0)</f>
        <v>0</v>
      </c>
      <c r="BI91" s="187">
        <f>IF(N91="nulová",J91,0)</f>
        <v>0</v>
      </c>
      <c r="BJ91" s="19" t="s">
        <v>82</v>
      </c>
      <c r="BK91" s="187">
        <f>ROUND(I91*H91,2)</f>
        <v>0</v>
      </c>
      <c r="BL91" s="19" t="s">
        <v>82</v>
      </c>
      <c r="BM91" s="186" t="s">
        <v>1005</v>
      </c>
    </row>
    <row r="92" spans="1:65" s="14" customFormat="1" ht="11.25" x14ac:dyDescent="0.2">
      <c r="B92" s="204"/>
      <c r="C92" s="205"/>
      <c r="D92" s="195" t="s">
        <v>140</v>
      </c>
      <c r="E92" s="206" t="s">
        <v>19</v>
      </c>
      <c r="F92" s="207" t="s">
        <v>137</v>
      </c>
      <c r="G92" s="205"/>
      <c r="H92" s="208">
        <v>4</v>
      </c>
      <c r="I92" s="209"/>
      <c r="J92" s="205"/>
      <c r="K92" s="205"/>
      <c r="L92" s="210"/>
      <c r="M92" s="211"/>
      <c r="N92" s="212"/>
      <c r="O92" s="212"/>
      <c r="P92" s="212"/>
      <c r="Q92" s="212"/>
      <c r="R92" s="212"/>
      <c r="S92" s="212"/>
      <c r="T92" s="213"/>
      <c r="AT92" s="214" t="s">
        <v>140</v>
      </c>
      <c r="AU92" s="214" t="s">
        <v>82</v>
      </c>
      <c r="AV92" s="14" t="s">
        <v>84</v>
      </c>
      <c r="AW92" s="14" t="s">
        <v>35</v>
      </c>
      <c r="AX92" s="14" t="s">
        <v>82</v>
      </c>
      <c r="AY92" s="214" t="s">
        <v>130</v>
      </c>
    </row>
    <row r="93" spans="1:65" s="2" customFormat="1" ht="33" customHeight="1" x14ac:dyDescent="0.2">
      <c r="A93" s="36"/>
      <c r="B93" s="37"/>
      <c r="C93" s="175" t="s">
        <v>172</v>
      </c>
      <c r="D93" s="175" t="s">
        <v>132</v>
      </c>
      <c r="E93" s="176" t="s">
        <v>1006</v>
      </c>
      <c r="F93" s="177" t="s">
        <v>1007</v>
      </c>
      <c r="G93" s="178" t="s">
        <v>457</v>
      </c>
      <c r="H93" s="179">
        <v>2</v>
      </c>
      <c r="I93" s="180"/>
      <c r="J93" s="181">
        <f>ROUND(I93*H93,2)</f>
        <v>0</v>
      </c>
      <c r="K93" s="177" t="s">
        <v>989</v>
      </c>
      <c r="L93" s="41"/>
      <c r="M93" s="182" t="s">
        <v>19</v>
      </c>
      <c r="N93" s="183" t="s">
        <v>45</v>
      </c>
      <c r="O93" s="66"/>
      <c r="P93" s="184">
        <f>O93*H93</f>
        <v>0</v>
      </c>
      <c r="Q93" s="184">
        <v>0</v>
      </c>
      <c r="R93" s="184">
        <f>Q93*H93</f>
        <v>0</v>
      </c>
      <c r="S93" s="184">
        <v>0</v>
      </c>
      <c r="T93" s="185">
        <f>S93*H93</f>
        <v>0</v>
      </c>
      <c r="U93" s="36"/>
      <c r="V93" s="36"/>
      <c r="W93" s="36"/>
      <c r="X93" s="36"/>
      <c r="Y93" s="36"/>
      <c r="Z93" s="36"/>
      <c r="AA93" s="36"/>
      <c r="AB93" s="36"/>
      <c r="AC93" s="36"/>
      <c r="AD93" s="36"/>
      <c r="AE93" s="36"/>
      <c r="AR93" s="186" t="s">
        <v>82</v>
      </c>
      <c r="AT93" s="186" t="s">
        <v>132</v>
      </c>
      <c r="AU93" s="186" t="s">
        <v>82</v>
      </c>
      <c r="AY93" s="19" t="s">
        <v>130</v>
      </c>
      <c r="BE93" s="187">
        <f>IF(N93="základní",J93,0)</f>
        <v>0</v>
      </c>
      <c r="BF93" s="187">
        <f>IF(N93="snížená",J93,0)</f>
        <v>0</v>
      </c>
      <c r="BG93" s="187">
        <f>IF(N93="zákl. přenesená",J93,0)</f>
        <v>0</v>
      </c>
      <c r="BH93" s="187">
        <f>IF(N93="sníž. přenesená",J93,0)</f>
        <v>0</v>
      </c>
      <c r="BI93" s="187">
        <f>IF(N93="nulová",J93,0)</f>
        <v>0</v>
      </c>
      <c r="BJ93" s="19" t="s">
        <v>82</v>
      </c>
      <c r="BK93" s="187">
        <f>ROUND(I93*H93,2)</f>
        <v>0</v>
      </c>
      <c r="BL93" s="19" t="s">
        <v>82</v>
      </c>
      <c r="BM93" s="186" t="s">
        <v>1008</v>
      </c>
    </row>
    <row r="94" spans="1:65" s="14" customFormat="1" ht="11.25" x14ac:dyDescent="0.2">
      <c r="B94" s="204"/>
      <c r="C94" s="205"/>
      <c r="D94" s="195" t="s">
        <v>140</v>
      </c>
      <c r="E94" s="206" t="s">
        <v>19</v>
      </c>
      <c r="F94" s="207" t="s">
        <v>84</v>
      </c>
      <c r="G94" s="205"/>
      <c r="H94" s="208">
        <v>2</v>
      </c>
      <c r="I94" s="209"/>
      <c r="J94" s="205"/>
      <c r="K94" s="205"/>
      <c r="L94" s="210"/>
      <c r="M94" s="211"/>
      <c r="N94" s="212"/>
      <c r="O94" s="212"/>
      <c r="P94" s="212"/>
      <c r="Q94" s="212"/>
      <c r="R94" s="212"/>
      <c r="S94" s="212"/>
      <c r="T94" s="213"/>
      <c r="AT94" s="214" t="s">
        <v>140</v>
      </c>
      <c r="AU94" s="214" t="s">
        <v>82</v>
      </c>
      <c r="AV94" s="14" t="s">
        <v>84</v>
      </c>
      <c r="AW94" s="14" t="s">
        <v>35</v>
      </c>
      <c r="AX94" s="14" t="s">
        <v>82</v>
      </c>
      <c r="AY94" s="214" t="s">
        <v>130</v>
      </c>
    </row>
    <row r="95" spans="1:65" s="2" customFormat="1" ht="16.5" customHeight="1" x14ac:dyDescent="0.2">
      <c r="A95" s="36"/>
      <c r="B95" s="37"/>
      <c r="C95" s="175" t="s">
        <v>179</v>
      </c>
      <c r="D95" s="175" t="s">
        <v>132</v>
      </c>
      <c r="E95" s="176" t="s">
        <v>1009</v>
      </c>
      <c r="F95" s="177" t="s">
        <v>1010</v>
      </c>
      <c r="G95" s="178" t="s">
        <v>457</v>
      </c>
      <c r="H95" s="179">
        <v>20</v>
      </c>
      <c r="I95" s="180"/>
      <c r="J95" s="181">
        <f>ROUND(I95*H95,2)</f>
        <v>0</v>
      </c>
      <c r="K95" s="177" t="s">
        <v>989</v>
      </c>
      <c r="L95" s="41"/>
      <c r="M95" s="182" t="s">
        <v>19</v>
      </c>
      <c r="N95" s="183" t="s">
        <v>45</v>
      </c>
      <c r="O95" s="66"/>
      <c r="P95" s="184">
        <f>O95*H95</f>
        <v>0</v>
      </c>
      <c r="Q95" s="184">
        <v>0</v>
      </c>
      <c r="R95" s="184">
        <f>Q95*H95</f>
        <v>0</v>
      </c>
      <c r="S95" s="184">
        <v>0</v>
      </c>
      <c r="T95" s="185">
        <f>S95*H95</f>
        <v>0</v>
      </c>
      <c r="U95" s="36"/>
      <c r="V95" s="36"/>
      <c r="W95" s="36"/>
      <c r="X95" s="36"/>
      <c r="Y95" s="36"/>
      <c r="Z95" s="36"/>
      <c r="AA95" s="36"/>
      <c r="AB95" s="36"/>
      <c r="AC95" s="36"/>
      <c r="AD95" s="36"/>
      <c r="AE95" s="36"/>
      <c r="AR95" s="186" t="s">
        <v>82</v>
      </c>
      <c r="AT95" s="186" t="s">
        <v>132</v>
      </c>
      <c r="AU95" s="186" t="s">
        <v>82</v>
      </c>
      <c r="AY95" s="19" t="s">
        <v>130</v>
      </c>
      <c r="BE95" s="187">
        <f>IF(N95="základní",J95,0)</f>
        <v>0</v>
      </c>
      <c r="BF95" s="187">
        <f>IF(N95="snížená",J95,0)</f>
        <v>0</v>
      </c>
      <c r="BG95" s="187">
        <f>IF(N95="zákl. přenesená",J95,0)</f>
        <v>0</v>
      </c>
      <c r="BH95" s="187">
        <f>IF(N95="sníž. přenesená",J95,0)</f>
        <v>0</v>
      </c>
      <c r="BI95" s="187">
        <f>IF(N95="nulová",J95,0)</f>
        <v>0</v>
      </c>
      <c r="BJ95" s="19" t="s">
        <v>82</v>
      </c>
      <c r="BK95" s="187">
        <f>ROUND(I95*H95,2)</f>
        <v>0</v>
      </c>
      <c r="BL95" s="19" t="s">
        <v>82</v>
      </c>
      <c r="BM95" s="186" t="s">
        <v>1011</v>
      </c>
    </row>
    <row r="96" spans="1:65" s="14" customFormat="1" ht="11.25" x14ac:dyDescent="0.2">
      <c r="B96" s="204"/>
      <c r="C96" s="205"/>
      <c r="D96" s="195" t="s">
        <v>140</v>
      </c>
      <c r="E96" s="206" t="s">
        <v>19</v>
      </c>
      <c r="F96" s="207" t="s">
        <v>239</v>
      </c>
      <c r="G96" s="205"/>
      <c r="H96" s="208">
        <v>20</v>
      </c>
      <c r="I96" s="209"/>
      <c r="J96" s="205"/>
      <c r="K96" s="205"/>
      <c r="L96" s="210"/>
      <c r="M96" s="211"/>
      <c r="N96" s="212"/>
      <c r="O96" s="212"/>
      <c r="P96" s="212"/>
      <c r="Q96" s="212"/>
      <c r="R96" s="212"/>
      <c r="S96" s="212"/>
      <c r="T96" s="213"/>
      <c r="AT96" s="214" t="s">
        <v>140</v>
      </c>
      <c r="AU96" s="214" t="s">
        <v>82</v>
      </c>
      <c r="AV96" s="14" t="s">
        <v>84</v>
      </c>
      <c r="AW96" s="14" t="s">
        <v>35</v>
      </c>
      <c r="AX96" s="14" t="s">
        <v>82</v>
      </c>
      <c r="AY96" s="214" t="s">
        <v>130</v>
      </c>
    </row>
    <row r="97" spans="1:65" s="2" customFormat="1" ht="24.2" customHeight="1" x14ac:dyDescent="0.2">
      <c r="A97" s="36"/>
      <c r="B97" s="37"/>
      <c r="C97" s="226" t="s">
        <v>185</v>
      </c>
      <c r="D97" s="226" t="s">
        <v>180</v>
      </c>
      <c r="E97" s="227" t="s">
        <v>1012</v>
      </c>
      <c r="F97" s="228" t="s">
        <v>1013</v>
      </c>
      <c r="G97" s="229" t="s">
        <v>457</v>
      </c>
      <c r="H97" s="230">
        <v>5</v>
      </c>
      <c r="I97" s="231"/>
      <c r="J97" s="232">
        <f>ROUND(I97*H97,2)</f>
        <v>0</v>
      </c>
      <c r="K97" s="228" t="s">
        <v>989</v>
      </c>
      <c r="L97" s="233"/>
      <c r="M97" s="234" t="s">
        <v>19</v>
      </c>
      <c r="N97" s="235" t="s">
        <v>45</v>
      </c>
      <c r="O97" s="66"/>
      <c r="P97" s="184">
        <f>O97*H97</f>
        <v>0</v>
      </c>
      <c r="Q97" s="184">
        <v>0</v>
      </c>
      <c r="R97" s="184">
        <f>Q97*H97</f>
        <v>0</v>
      </c>
      <c r="S97" s="184">
        <v>0</v>
      </c>
      <c r="T97" s="185">
        <f>S97*H97</f>
        <v>0</v>
      </c>
      <c r="U97" s="36"/>
      <c r="V97" s="36"/>
      <c r="W97" s="36"/>
      <c r="X97" s="36"/>
      <c r="Y97" s="36"/>
      <c r="Z97" s="36"/>
      <c r="AA97" s="36"/>
      <c r="AB97" s="36"/>
      <c r="AC97" s="36"/>
      <c r="AD97" s="36"/>
      <c r="AE97" s="36"/>
      <c r="AR97" s="186" t="s">
        <v>84</v>
      </c>
      <c r="AT97" s="186" t="s">
        <v>180</v>
      </c>
      <c r="AU97" s="186" t="s">
        <v>82</v>
      </c>
      <c r="AY97" s="19" t="s">
        <v>130</v>
      </c>
      <c r="BE97" s="187">
        <f>IF(N97="základní",J97,0)</f>
        <v>0</v>
      </c>
      <c r="BF97" s="187">
        <f>IF(N97="snížená",J97,0)</f>
        <v>0</v>
      </c>
      <c r="BG97" s="187">
        <f>IF(N97="zákl. přenesená",J97,0)</f>
        <v>0</v>
      </c>
      <c r="BH97" s="187">
        <f>IF(N97="sníž. přenesená",J97,0)</f>
        <v>0</v>
      </c>
      <c r="BI97" s="187">
        <f>IF(N97="nulová",J97,0)</f>
        <v>0</v>
      </c>
      <c r="BJ97" s="19" t="s">
        <v>82</v>
      </c>
      <c r="BK97" s="187">
        <f>ROUND(I97*H97,2)</f>
        <v>0</v>
      </c>
      <c r="BL97" s="19" t="s">
        <v>82</v>
      </c>
      <c r="BM97" s="186" t="s">
        <v>1014</v>
      </c>
    </row>
    <row r="98" spans="1:65" s="14" customFormat="1" ht="11.25" x14ac:dyDescent="0.2">
      <c r="B98" s="204"/>
      <c r="C98" s="205"/>
      <c r="D98" s="195" t="s">
        <v>140</v>
      </c>
      <c r="E98" s="206" t="s">
        <v>19</v>
      </c>
      <c r="F98" s="207" t="s">
        <v>160</v>
      </c>
      <c r="G98" s="205"/>
      <c r="H98" s="208">
        <v>5</v>
      </c>
      <c r="I98" s="209"/>
      <c r="J98" s="205"/>
      <c r="K98" s="205"/>
      <c r="L98" s="210"/>
      <c r="M98" s="211"/>
      <c r="N98" s="212"/>
      <c r="O98" s="212"/>
      <c r="P98" s="212"/>
      <c r="Q98" s="212"/>
      <c r="R98" s="212"/>
      <c r="S98" s="212"/>
      <c r="T98" s="213"/>
      <c r="AT98" s="214" t="s">
        <v>140</v>
      </c>
      <c r="AU98" s="214" t="s">
        <v>82</v>
      </c>
      <c r="AV98" s="14" t="s">
        <v>84</v>
      </c>
      <c r="AW98" s="14" t="s">
        <v>35</v>
      </c>
      <c r="AX98" s="14" t="s">
        <v>82</v>
      </c>
      <c r="AY98" s="214" t="s">
        <v>130</v>
      </c>
    </row>
    <row r="99" spans="1:65" s="2" customFormat="1" ht="24.2" customHeight="1" x14ac:dyDescent="0.2">
      <c r="A99" s="36"/>
      <c r="B99" s="37"/>
      <c r="C99" s="226" t="s">
        <v>191</v>
      </c>
      <c r="D99" s="226" t="s">
        <v>180</v>
      </c>
      <c r="E99" s="227" t="s">
        <v>1015</v>
      </c>
      <c r="F99" s="228" t="s">
        <v>1016</v>
      </c>
      <c r="G99" s="229" t="s">
        <v>457</v>
      </c>
      <c r="H99" s="230">
        <v>5</v>
      </c>
      <c r="I99" s="231"/>
      <c r="J99" s="232">
        <f>ROUND(I99*H99,2)</f>
        <v>0</v>
      </c>
      <c r="K99" s="228" t="s">
        <v>989</v>
      </c>
      <c r="L99" s="233"/>
      <c r="M99" s="234" t="s">
        <v>19</v>
      </c>
      <c r="N99" s="235" t="s">
        <v>45</v>
      </c>
      <c r="O99" s="66"/>
      <c r="P99" s="184">
        <f>O99*H99</f>
        <v>0</v>
      </c>
      <c r="Q99" s="184">
        <v>0</v>
      </c>
      <c r="R99" s="184">
        <f>Q99*H99</f>
        <v>0</v>
      </c>
      <c r="S99" s="184">
        <v>0</v>
      </c>
      <c r="T99" s="185">
        <f>S99*H99</f>
        <v>0</v>
      </c>
      <c r="U99" s="36"/>
      <c r="V99" s="36"/>
      <c r="W99" s="36"/>
      <c r="X99" s="36"/>
      <c r="Y99" s="36"/>
      <c r="Z99" s="36"/>
      <c r="AA99" s="36"/>
      <c r="AB99" s="36"/>
      <c r="AC99" s="36"/>
      <c r="AD99" s="36"/>
      <c r="AE99" s="36"/>
      <c r="AR99" s="186" t="s">
        <v>84</v>
      </c>
      <c r="AT99" s="186" t="s">
        <v>180</v>
      </c>
      <c r="AU99" s="186" t="s">
        <v>82</v>
      </c>
      <c r="AY99" s="19" t="s">
        <v>130</v>
      </c>
      <c r="BE99" s="187">
        <f>IF(N99="základní",J99,0)</f>
        <v>0</v>
      </c>
      <c r="BF99" s="187">
        <f>IF(N99="snížená",J99,0)</f>
        <v>0</v>
      </c>
      <c r="BG99" s="187">
        <f>IF(N99="zákl. přenesená",J99,0)</f>
        <v>0</v>
      </c>
      <c r="BH99" s="187">
        <f>IF(N99="sníž. přenesená",J99,0)</f>
        <v>0</v>
      </c>
      <c r="BI99" s="187">
        <f>IF(N99="nulová",J99,0)</f>
        <v>0</v>
      </c>
      <c r="BJ99" s="19" t="s">
        <v>82</v>
      </c>
      <c r="BK99" s="187">
        <f>ROUND(I99*H99,2)</f>
        <v>0</v>
      </c>
      <c r="BL99" s="19" t="s">
        <v>82</v>
      </c>
      <c r="BM99" s="186" t="s">
        <v>1017</v>
      </c>
    </row>
    <row r="100" spans="1:65" s="2" customFormat="1" ht="16.5" customHeight="1" x14ac:dyDescent="0.2">
      <c r="A100" s="36"/>
      <c r="B100" s="37"/>
      <c r="C100" s="175" t="s">
        <v>197</v>
      </c>
      <c r="D100" s="175" t="s">
        <v>132</v>
      </c>
      <c r="E100" s="176" t="s">
        <v>1018</v>
      </c>
      <c r="F100" s="177" t="s">
        <v>1019</v>
      </c>
      <c r="G100" s="178" t="s">
        <v>457</v>
      </c>
      <c r="H100" s="179">
        <v>5</v>
      </c>
      <c r="I100" s="180"/>
      <c r="J100" s="181">
        <f>ROUND(I100*H100,2)</f>
        <v>0</v>
      </c>
      <c r="K100" s="177" t="s">
        <v>989</v>
      </c>
      <c r="L100" s="41"/>
      <c r="M100" s="182" t="s">
        <v>19</v>
      </c>
      <c r="N100" s="183" t="s">
        <v>45</v>
      </c>
      <c r="O100" s="66"/>
      <c r="P100" s="184">
        <f>O100*H100</f>
        <v>0</v>
      </c>
      <c r="Q100" s="184">
        <v>0</v>
      </c>
      <c r="R100" s="184">
        <f>Q100*H100</f>
        <v>0</v>
      </c>
      <c r="S100" s="184">
        <v>0</v>
      </c>
      <c r="T100" s="185">
        <f>S100*H100</f>
        <v>0</v>
      </c>
      <c r="U100" s="36"/>
      <c r="V100" s="36"/>
      <c r="W100" s="36"/>
      <c r="X100" s="36"/>
      <c r="Y100" s="36"/>
      <c r="Z100" s="36"/>
      <c r="AA100" s="36"/>
      <c r="AB100" s="36"/>
      <c r="AC100" s="36"/>
      <c r="AD100" s="36"/>
      <c r="AE100" s="36"/>
      <c r="AR100" s="186" t="s">
        <v>82</v>
      </c>
      <c r="AT100" s="186" t="s">
        <v>132</v>
      </c>
      <c r="AU100" s="186" t="s">
        <v>82</v>
      </c>
      <c r="AY100" s="19" t="s">
        <v>130</v>
      </c>
      <c r="BE100" s="187">
        <f>IF(N100="základní",J100,0)</f>
        <v>0</v>
      </c>
      <c r="BF100" s="187">
        <f>IF(N100="snížená",J100,0)</f>
        <v>0</v>
      </c>
      <c r="BG100" s="187">
        <f>IF(N100="zákl. přenesená",J100,0)</f>
        <v>0</v>
      </c>
      <c r="BH100" s="187">
        <f>IF(N100="sníž. přenesená",J100,0)</f>
        <v>0</v>
      </c>
      <c r="BI100" s="187">
        <f>IF(N100="nulová",J100,0)</f>
        <v>0</v>
      </c>
      <c r="BJ100" s="19" t="s">
        <v>82</v>
      </c>
      <c r="BK100" s="187">
        <f>ROUND(I100*H100,2)</f>
        <v>0</v>
      </c>
      <c r="BL100" s="19" t="s">
        <v>82</v>
      </c>
      <c r="BM100" s="186" t="s">
        <v>1020</v>
      </c>
    </row>
    <row r="101" spans="1:65" s="14" customFormat="1" ht="11.25" x14ac:dyDescent="0.2">
      <c r="B101" s="204"/>
      <c r="C101" s="205"/>
      <c r="D101" s="195" t="s">
        <v>140</v>
      </c>
      <c r="E101" s="206" t="s">
        <v>19</v>
      </c>
      <c r="F101" s="207" t="s">
        <v>160</v>
      </c>
      <c r="G101" s="205"/>
      <c r="H101" s="208">
        <v>5</v>
      </c>
      <c r="I101" s="209"/>
      <c r="J101" s="205"/>
      <c r="K101" s="205"/>
      <c r="L101" s="210"/>
      <c r="M101" s="211"/>
      <c r="N101" s="212"/>
      <c r="O101" s="212"/>
      <c r="P101" s="212"/>
      <c r="Q101" s="212"/>
      <c r="R101" s="212"/>
      <c r="S101" s="212"/>
      <c r="T101" s="213"/>
      <c r="AT101" s="214" t="s">
        <v>140</v>
      </c>
      <c r="AU101" s="214" t="s">
        <v>82</v>
      </c>
      <c r="AV101" s="14" t="s">
        <v>84</v>
      </c>
      <c r="AW101" s="14" t="s">
        <v>35</v>
      </c>
      <c r="AX101" s="14" t="s">
        <v>82</v>
      </c>
      <c r="AY101" s="214" t="s">
        <v>130</v>
      </c>
    </row>
    <row r="102" spans="1:65" s="2" customFormat="1" ht="16.5" customHeight="1" x14ac:dyDescent="0.2">
      <c r="A102" s="36"/>
      <c r="B102" s="37"/>
      <c r="C102" s="175" t="s">
        <v>204</v>
      </c>
      <c r="D102" s="175" t="s">
        <v>132</v>
      </c>
      <c r="E102" s="176" t="s">
        <v>1021</v>
      </c>
      <c r="F102" s="177" t="s">
        <v>1022</v>
      </c>
      <c r="G102" s="178" t="s">
        <v>457</v>
      </c>
      <c r="H102" s="179">
        <v>4</v>
      </c>
      <c r="I102" s="180"/>
      <c r="J102" s="181">
        <f>ROUND(I102*H102,2)</f>
        <v>0</v>
      </c>
      <c r="K102" s="177" t="s">
        <v>989</v>
      </c>
      <c r="L102" s="41"/>
      <c r="M102" s="182" t="s">
        <v>19</v>
      </c>
      <c r="N102" s="183" t="s">
        <v>45</v>
      </c>
      <c r="O102" s="66"/>
      <c r="P102" s="184">
        <f>O102*H102</f>
        <v>0</v>
      </c>
      <c r="Q102" s="184">
        <v>0</v>
      </c>
      <c r="R102" s="184">
        <f>Q102*H102</f>
        <v>0</v>
      </c>
      <c r="S102" s="184">
        <v>0</v>
      </c>
      <c r="T102" s="185">
        <f>S102*H102</f>
        <v>0</v>
      </c>
      <c r="U102" s="36"/>
      <c r="V102" s="36"/>
      <c r="W102" s="36"/>
      <c r="X102" s="36"/>
      <c r="Y102" s="36"/>
      <c r="Z102" s="36"/>
      <c r="AA102" s="36"/>
      <c r="AB102" s="36"/>
      <c r="AC102" s="36"/>
      <c r="AD102" s="36"/>
      <c r="AE102" s="36"/>
      <c r="AR102" s="186" t="s">
        <v>82</v>
      </c>
      <c r="AT102" s="186" t="s">
        <v>132</v>
      </c>
      <c r="AU102" s="186" t="s">
        <v>82</v>
      </c>
      <c r="AY102" s="19" t="s">
        <v>130</v>
      </c>
      <c r="BE102" s="187">
        <f>IF(N102="základní",J102,0)</f>
        <v>0</v>
      </c>
      <c r="BF102" s="187">
        <f>IF(N102="snížená",J102,0)</f>
        <v>0</v>
      </c>
      <c r="BG102" s="187">
        <f>IF(N102="zákl. přenesená",J102,0)</f>
        <v>0</v>
      </c>
      <c r="BH102" s="187">
        <f>IF(N102="sníž. přenesená",J102,0)</f>
        <v>0</v>
      </c>
      <c r="BI102" s="187">
        <f>IF(N102="nulová",J102,0)</f>
        <v>0</v>
      </c>
      <c r="BJ102" s="19" t="s">
        <v>82</v>
      </c>
      <c r="BK102" s="187">
        <f>ROUND(I102*H102,2)</f>
        <v>0</v>
      </c>
      <c r="BL102" s="19" t="s">
        <v>82</v>
      </c>
      <c r="BM102" s="186" t="s">
        <v>1023</v>
      </c>
    </row>
    <row r="103" spans="1:65" s="14" customFormat="1" ht="11.25" x14ac:dyDescent="0.2">
      <c r="B103" s="204"/>
      <c r="C103" s="205"/>
      <c r="D103" s="195" t="s">
        <v>140</v>
      </c>
      <c r="E103" s="206" t="s">
        <v>19</v>
      </c>
      <c r="F103" s="207" t="s">
        <v>137</v>
      </c>
      <c r="G103" s="205"/>
      <c r="H103" s="208">
        <v>4</v>
      </c>
      <c r="I103" s="209"/>
      <c r="J103" s="205"/>
      <c r="K103" s="205"/>
      <c r="L103" s="210"/>
      <c r="M103" s="211"/>
      <c r="N103" s="212"/>
      <c r="O103" s="212"/>
      <c r="P103" s="212"/>
      <c r="Q103" s="212"/>
      <c r="R103" s="212"/>
      <c r="S103" s="212"/>
      <c r="T103" s="213"/>
      <c r="AT103" s="214" t="s">
        <v>140</v>
      </c>
      <c r="AU103" s="214" t="s">
        <v>82</v>
      </c>
      <c r="AV103" s="14" t="s">
        <v>84</v>
      </c>
      <c r="AW103" s="14" t="s">
        <v>35</v>
      </c>
      <c r="AX103" s="14" t="s">
        <v>82</v>
      </c>
      <c r="AY103" s="214" t="s">
        <v>130</v>
      </c>
    </row>
    <row r="104" spans="1:65" s="2" customFormat="1" ht="16.5" customHeight="1" x14ac:dyDescent="0.2">
      <c r="A104" s="36"/>
      <c r="B104" s="37"/>
      <c r="C104" s="175" t="s">
        <v>211</v>
      </c>
      <c r="D104" s="175" t="s">
        <v>132</v>
      </c>
      <c r="E104" s="176" t="s">
        <v>1024</v>
      </c>
      <c r="F104" s="177" t="s">
        <v>1025</v>
      </c>
      <c r="G104" s="178" t="s">
        <v>457</v>
      </c>
      <c r="H104" s="179">
        <v>1</v>
      </c>
      <c r="I104" s="180"/>
      <c r="J104" s="181">
        <f>ROUND(I104*H104,2)</f>
        <v>0</v>
      </c>
      <c r="K104" s="177" t="s">
        <v>989</v>
      </c>
      <c r="L104" s="41"/>
      <c r="M104" s="182" t="s">
        <v>19</v>
      </c>
      <c r="N104" s="183" t="s">
        <v>45</v>
      </c>
      <c r="O104" s="66"/>
      <c r="P104" s="184">
        <f>O104*H104</f>
        <v>0</v>
      </c>
      <c r="Q104" s="184">
        <v>0</v>
      </c>
      <c r="R104" s="184">
        <f>Q104*H104</f>
        <v>0</v>
      </c>
      <c r="S104" s="184">
        <v>0</v>
      </c>
      <c r="T104" s="185">
        <f>S104*H104</f>
        <v>0</v>
      </c>
      <c r="U104" s="36"/>
      <c r="V104" s="36"/>
      <c r="W104" s="36"/>
      <c r="X104" s="36"/>
      <c r="Y104" s="36"/>
      <c r="Z104" s="36"/>
      <c r="AA104" s="36"/>
      <c r="AB104" s="36"/>
      <c r="AC104" s="36"/>
      <c r="AD104" s="36"/>
      <c r="AE104" s="36"/>
      <c r="AR104" s="186" t="s">
        <v>82</v>
      </c>
      <c r="AT104" s="186" t="s">
        <v>132</v>
      </c>
      <c r="AU104" s="186" t="s">
        <v>82</v>
      </c>
      <c r="AY104" s="19" t="s">
        <v>130</v>
      </c>
      <c r="BE104" s="187">
        <f>IF(N104="základní",J104,0)</f>
        <v>0</v>
      </c>
      <c r="BF104" s="187">
        <f>IF(N104="snížená",J104,0)</f>
        <v>0</v>
      </c>
      <c r="BG104" s="187">
        <f>IF(N104="zákl. přenesená",J104,0)</f>
        <v>0</v>
      </c>
      <c r="BH104" s="187">
        <f>IF(N104="sníž. přenesená",J104,0)</f>
        <v>0</v>
      </c>
      <c r="BI104" s="187">
        <f>IF(N104="nulová",J104,0)</f>
        <v>0</v>
      </c>
      <c r="BJ104" s="19" t="s">
        <v>82</v>
      </c>
      <c r="BK104" s="187">
        <f>ROUND(I104*H104,2)</f>
        <v>0</v>
      </c>
      <c r="BL104" s="19" t="s">
        <v>82</v>
      </c>
      <c r="BM104" s="186" t="s">
        <v>1026</v>
      </c>
    </row>
    <row r="105" spans="1:65" s="14" customFormat="1" ht="11.25" x14ac:dyDescent="0.2">
      <c r="B105" s="204"/>
      <c r="C105" s="205"/>
      <c r="D105" s="195" t="s">
        <v>140</v>
      </c>
      <c r="E105" s="206" t="s">
        <v>19</v>
      </c>
      <c r="F105" s="207" t="s">
        <v>82</v>
      </c>
      <c r="G105" s="205"/>
      <c r="H105" s="208">
        <v>1</v>
      </c>
      <c r="I105" s="209"/>
      <c r="J105" s="205"/>
      <c r="K105" s="205"/>
      <c r="L105" s="210"/>
      <c r="M105" s="211"/>
      <c r="N105" s="212"/>
      <c r="O105" s="212"/>
      <c r="P105" s="212"/>
      <c r="Q105" s="212"/>
      <c r="R105" s="212"/>
      <c r="S105" s="212"/>
      <c r="T105" s="213"/>
      <c r="AT105" s="214" t="s">
        <v>140</v>
      </c>
      <c r="AU105" s="214" t="s">
        <v>82</v>
      </c>
      <c r="AV105" s="14" t="s">
        <v>84</v>
      </c>
      <c r="AW105" s="14" t="s">
        <v>35</v>
      </c>
      <c r="AX105" s="14" t="s">
        <v>82</v>
      </c>
      <c r="AY105" s="214" t="s">
        <v>130</v>
      </c>
    </row>
    <row r="106" spans="1:65" s="2" customFormat="1" ht="16.5" customHeight="1" x14ac:dyDescent="0.2">
      <c r="A106" s="36"/>
      <c r="B106" s="37"/>
      <c r="C106" s="175" t="s">
        <v>218</v>
      </c>
      <c r="D106" s="175" t="s">
        <v>132</v>
      </c>
      <c r="E106" s="176" t="s">
        <v>1027</v>
      </c>
      <c r="F106" s="177" t="s">
        <v>1028</v>
      </c>
      <c r="G106" s="178" t="s">
        <v>457</v>
      </c>
      <c r="H106" s="179">
        <v>1</v>
      </c>
      <c r="I106" s="180"/>
      <c r="J106" s="181">
        <f>ROUND(I106*H106,2)</f>
        <v>0</v>
      </c>
      <c r="K106" s="177" t="s">
        <v>989</v>
      </c>
      <c r="L106" s="41"/>
      <c r="M106" s="182" t="s">
        <v>19</v>
      </c>
      <c r="N106" s="183" t="s">
        <v>45</v>
      </c>
      <c r="O106" s="66"/>
      <c r="P106" s="184">
        <f>O106*H106</f>
        <v>0</v>
      </c>
      <c r="Q106" s="184">
        <v>0</v>
      </c>
      <c r="R106" s="184">
        <f>Q106*H106</f>
        <v>0</v>
      </c>
      <c r="S106" s="184">
        <v>0</v>
      </c>
      <c r="T106" s="185">
        <f>S106*H106</f>
        <v>0</v>
      </c>
      <c r="U106" s="36"/>
      <c r="V106" s="36"/>
      <c r="W106" s="36"/>
      <c r="X106" s="36"/>
      <c r="Y106" s="36"/>
      <c r="Z106" s="36"/>
      <c r="AA106" s="36"/>
      <c r="AB106" s="36"/>
      <c r="AC106" s="36"/>
      <c r="AD106" s="36"/>
      <c r="AE106" s="36"/>
      <c r="AR106" s="186" t="s">
        <v>82</v>
      </c>
      <c r="AT106" s="186" t="s">
        <v>132</v>
      </c>
      <c r="AU106" s="186" t="s">
        <v>82</v>
      </c>
      <c r="AY106" s="19" t="s">
        <v>130</v>
      </c>
      <c r="BE106" s="187">
        <f>IF(N106="základní",J106,0)</f>
        <v>0</v>
      </c>
      <c r="BF106" s="187">
        <f>IF(N106="snížená",J106,0)</f>
        <v>0</v>
      </c>
      <c r="BG106" s="187">
        <f>IF(N106="zákl. přenesená",J106,0)</f>
        <v>0</v>
      </c>
      <c r="BH106" s="187">
        <f>IF(N106="sníž. přenesená",J106,0)</f>
        <v>0</v>
      </c>
      <c r="BI106" s="187">
        <f>IF(N106="nulová",J106,0)</f>
        <v>0</v>
      </c>
      <c r="BJ106" s="19" t="s">
        <v>82</v>
      </c>
      <c r="BK106" s="187">
        <f>ROUND(I106*H106,2)</f>
        <v>0</v>
      </c>
      <c r="BL106" s="19" t="s">
        <v>82</v>
      </c>
      <c r="BM106" s="186" t="s">
        <v>1029</v>
      </c>
    </row>
    <row r="107" spans="1:65" s="2" customFormat="1" ht="16.5" customHeight="1" x14ac:dyDescent="0.2">
      <c r="A107" s="36"/>
      <c r="B107" s="37"/>
      <c r="C107" s="175" t="s">
        <v>8</v>
      </c>
      <c r="D107" s="175" t="s">
        <v>132</v>
      </c>
      <c r="E107" s="176" t="s">
        <v>1030</v>
      </c>
      <c r="F107" s="177" t="s">
        <v>1031</v>
      </c>
      <c r="G107" s="178" t="s">
        <v>457</v>
      </c>
      <c r="H107" s="179">
        <v>15</v>
      </c>
      <c r="I107" s="180"/>
      <c r="J107" s="181">
        <f>ROUND(I107*H107,2)</f>
        <v>0</v>
      </c>
      <c r="K107" s="177" t="s">
        <v>989</v>
      </c>
      <c r="L107" s="41"/>
      <c r="M107" s="182" t="s">
        <v>19</v>
      </c>
      <c r="N107" s="183" t="s">
        <v>45</v>
      </c>
      <c r="O107" s="66"/>
      <c r="P107" s="184">
        <f>O107*H107</f>
        <v>0</v>
      </c>
      <c r="Q107" s="184">
        <v>0</v>
      </c>
      <c r="R107" s="184">
        <f>Q107*H107</f>
        <v>0</v>
      </c>
      <c r="S107" s="184">
        <v>0</v>
      </c>
      <c r="T107" s="185">
        <f>S107*H107</f>
        <v>0</v>
      </c>
      <c r="U107" s="36"/>
      <c r="V107" s="36"/>
      <c r="W107" s="36"/>
      <c r="X107" s="36"/>
      <c r="Y107" s="36"/>
      <c r="Z107" s="36"/>
      <c r="AA107" s="36"/>
      <c r="AB107" s="36"/>
      <c r="AC107" s="36"/>
      <c r="AD107" s="36"/>
      <c r="AE107" s="36"/>
      <c r="AR107" s="186" t="s">
        <v>82</v>
      </c>
      <c r="AT107" s="186" t="s">
        <v>132</v>
      </c>
      <c r="AU107" s="186" t="s">
        <v>82</v>
      </c>
      <c r="AY107" s="19" t="s">
        <v>130</v>
      </c>
      <c r="BE107" s="187">
        <f>IF(N107="základní",J107,0)</f>
        <v>0</v>
      </c>
      <c r="BF107" s="187">
        <f>IF(N107="snížená",J107,0)</f>
        <v>0</v>
      </c>
      <c r="BG107" s="187">
        <f>IF(N107="zákl. přenesená",J107,0)</f>
        <v>0</v>
      </c>
      <c r="BH107" s="187">
        <f>IF(N107="sníž. přenesená",J107,0)</f>
        <v>0</v>
      </c>
      <c r="BI107" s="187">
        <f>IF(N107="nulová",J107,0)</f>
        <v>0</v>
      </c>
      <c r="BJ107" s="19" t="s">
        <v>82</v>
      </c>
      <c r="BK107" s="187">
        <f>ROUND(I107*H107,2)</f>
        <v>0</v>
      </c>
      <c r="BL107" s="19" t="s">
        <v>82</v>
      </c>
      <c r="BM107" s="186" t="s">
        <v>1032</v>
      </c>
    </row>
    <row r="108" spans="1:65" s="14" customFormat="1" ht="11.25" x14ac:dyDescent="0.2">
      <c r="B108" s="204"/>
      <c r="C108" s="205"/>
      <c r="D108" s="195" t="s">
        <v>140</v>
      </c>
      <c r="E108" s="206" t="s">
        <v>19</v>
      </c>
      <c r="F108" s="207" t="s">
        <v>8</v>
      </c>
      <c r="G108" s="205"/>
      <c r="H108" s="208">
        <v>15</v>
      </c>
      <c r="I108" s="209"/>
      <c r="J108" s="205"/>
      <c r="K108" s="205"/>
      <c r="L108" s="210"/>
      <c r="M108" s="211"/>
      <c r="N108" s="212"/>
      <c r="O108" s="212"/>
      <c r="P108" s="212"/>
      <c r="Q108" s="212"/>
      <c r="R108" s="212"/>
      <c r="S108" s="212"/>
      <c r="T108" s="213"/>
      <c r="AT108" s="214" t="s">
        <v>140</v>
      </c>
      <c r="AU108" s="214" t="s">
        <v>82</v>
      </c>
      <c r="AV108" s="14" t="s">
        <v>84</v>
      </c>
      <c r="AW108" s="14" t="s">
        <v>35</v>
      </c>
      <c r="AX108" s="14" t="s">
        <v>82</v>
      </c>
      <c r="AY108" s="214" t="s">
        <v>130</v>
      </c>
    </row>
    <row r="109" spans="1:65" s="2" customFormat="1" ht="16.5" customHeight="1" x14ac:dyDescent="0.2">
      <c r="A109" s="36"/>
      <c r="B109" s="37"/>
      <c r="C109" s="175" t="s">
        <v>226</v>
      </c>
      <c r="D109" s="175" t="s">
        <v>132</v>
      </c>
      <c r="E109" s="176" t="s">
        <v>1033</v>
      </c>
      <c r="F109" s="177" t="s">
        <v>1034</v>
      </c>
      <c r="G109" s="178" t="s">
        <v>1035</v>
      </c>
      <c r="H109" s="179">
        <v>1</v>
      </c>
      <c r="I109" s="180"/>
      <c r="J109" s="181">
        <f>ROUND(I109*H109,2)</f>
        <v>0</v>
      </c>
      <c r="K109" s="177" t="s">
        <v>989</v>
      </c>
      <c r="L109" s="41"/>
      <c r="M109" s="182" t="s">
        <v>19</v>
      </c>
      <c r="N109" s="183" t="s">
        <v>45</v>
      </c>
      <c r="O109" s="66"/>
      <c r="P109" s="184">
        <f>O109*H109</f>
        <v>0</v>
      </c>
      <c r="Q109" s="184">
        <v>0</v>
      </c>
      <c r="R109" s="184">
        <f>Q109*H109</f>
        <v>0</v>
      </c>
      <c r="S109" s="184">
        <v>0</v>
      </c>
      <c r="T109" s="185">
        <f>S109*H109</f>
        <v>0</v>
      </c>
      <c r="U109" s="36"/>
      <c r="V109" s="36"/>
      <c r="W109" s="36"/>
      <c r="X109" s="36"/>
      <c r="Y109" s="36"/>
      <c r="Z109" s="36"/>
      <c r="AA109" s="36"/>
      <c r="AB109" s="36"/>
      <c r="AC109" s="36"/>
      <c r="AD109" s="36"/>
      <c r="AE109" s="36"/>
      <c r="AR109" s="186" t="s">
        <v>82</v>
      </c>
      <c r="AT109" s="186" t="s">
        <v>132</v>
      </c>
      <c r="AU109" s="186" t="s">
        <v>82</v>
      </c>
      <c r="AY109" s="19" t="s">
        <v>130</v>
      </c>
      <c r="BE109" s="187">
        <f>IF(N109="základní",J109,0)</f>
        <v>0</v>
      </c>
      <c r="BF109" s="187">
        <f>IF(N109="snížená",J109,0)</f>
        <v>0</v>
      </c>
      <c r="BG109" s="187">
        <f>IF(N109="zákl. přenesená",J109,0)</f>
        <v>0</v>
      </c>
      <c r="BH109" s="187">
        <f>IF(N109="sníž. přenesená",J109,0)</f>
        <v>0</v>
      </c>
      <c r="BI109" s="187">
        <f>IF(N109="nulová",J109,0)</f>
        <v>0</v>
      </c>
      <c r="BJ109" s="19" t="s">
        <v>82</v>
      </c>
      <c r="BK109" s="187">
        <f>ROUND(I109*H109,2)</f>
        <v>0</v>
      </c>
      <c r="BL109" s="19" t="s">
        <v>82</v>
      </c>
      <c r="BM109" s="186" t="s">
        <v>1036</v>
      </c>
    </row>
    <row r="110" spans="1:65" s="14" customFormat="1" ht="11.25" x14ac:dyDescent="0.2">
      <c r="B110" s="204"/>
      <c r="C110" s="205"/>
      <c r="D110" s="195" t="s">
        <v>140</v>
      </c>
      <c r="E110" s="206" t="s">
        <v>19</v>
      </c>
      <c r="F110" s="207" t="s">
        <v>82</v>
      </c>
      <c r="G110" s="205"/>
      <c r="H110" s="208">
        <v>1</v>
      </c>
      <c r="I110" s="209"/>
      <c r="J110" s="205"/>
      <c r="K110" s="205"/>
      <c r="L110" s="210"/>
      <c r="M110" s="211"/>
      <c r="N110" s="212"/>
      <c r="O110" s="212"/>
      <c r="P110" s="212"/>
      <c r="Q110" s="212"/>
      <c r="R110" s="212"/>
      <c r="S110" s="212"/>
      <c r="T110" s="213"/>
      <c r="AT110" s="214" t="s">
        <v>140</v>
      </c>
      <c r="AU110" s="214" t="s">
        <v>82</v>
      </c>
      <c r="AV110" s="14" t="s">
        <v>84</v>
      </c>
      <c r="AW110" s="14" t="s">
        <v>35</v>
      </c>
      <c r="AX110" s="14" t="s">
        <v>82</v>
      </c>
      <c r="AY110" s="214" t="s">
        <v>130</v>
      </c>
    </row>
    <row r="111" spans="1:65" s="2" customFormat="1" ht="24.2" customHeight="1" x14ac:dyDescent="0.2">
      <c r="A111" s="36"/>
      <c r="B111" s="37"/>
      <c r="C111" s="175" t="s">
        <v>236</v>
      </c>
      <c r="D111" s="175" t="s">
        <v>132</v>
      </c>
      <c r="E111" s="176" t="s">
        <v>1037</v>
      </c>
      <c r="F111" s="177" t="s">
        <v>1038</v>
      </c>
      <c r="G111" s="178" t="s">
        <v>457</v>
      </c>
      <c r="H111" s="179">
        <v>1</v>
      </c>
      <c r="I111" s="180"/>
      <c r="J111" s="181">
        <f>ROUND(I111*H111,2)</f>
        <v>0</v>
      </c>
      <c r="K111" s="177" t="s">
        <v>989</v>
      </c>
      <c r="L111" s="41"/>
      <c r="M111" s="182" t="s">
        <v>19</v>
      </c>
      <c r="N111" s="183" t="s">
        <v>45</v>
      </c>
      <c r="O111" s="66"/>
      <c r="P111" s="184">
        <f>O111*H111</f>
        <v>0</v>
      </c>
      <c r="Q111" s="184">
        <v>0</v>
      </c>
      <c r="R111" s="184">
        <f>Q111*H111</f>
        <v>0</v>
      </c>
      <c r="S111" s="184">
        <v>0</v>
      </c>
      <c r="T111" s="185">
        <f>S111*H111</f>
        <v>0</v>
      </c>
      <c r="U111" s="36"/>
      <c r="V111" s="36"/>
      <c r="W111" s="36"/>
      <c r="X111" s="36"/>
      <c r="Y111" s="36"/>
      <c r="Z111" s="36"/>
      <c r="AA111" s="36"/>
      <c r="AB111" s="36"/>
      <c r="AC111" s="36"/>
      <c r="AD111" s="36"/>
      <c r="AE111" s="36"/>
      <c r="AR111" s="186" t="s">
        <v>82</v>
      </c>
      <c r="AT111" s="186" t="s">
        <v>132</v>
      </c>
      <c r="AU111" s="186" t="s">
        <v>82</v>
      </c>
      <c r="AY111" s="19" t="s">
        <v>130</v>
      </c>
      <c r="BE111" s="187">
        <f>IF(N111="základní",J111,0)</f>
        <v>0</v>
      </c>
      <c r="BF111" s="187">
        <f>IF(N111="snížená",J111,0)</f>
        <v>0</v>
      </c>
      <c r="BG111" s="187">
        <f>IF(N111="zákl. přenesená",J111,0)</f>
        <v>0</v>
      </c>
      <c r="BH111" s="187">
        <f>IF(N111="sníž. přenesená",J111,0)</f>
        <v>0</v>
      </c>
      <c r="BI111" s="187">
        <f>IF(N111="nulová",J111,0)</f>
        <v>0</v>
      </c>
      <c r="BJ111" s="19" t="s">
        <v>82</v>
      </c>
      <c r="BK111" s="187">
        <f>ROUND(I111*H111,2)</f>
        <v>0</v>
      </c>
      <c r="BL111" s="19" t="s">
        <v>82</v>
      </c>
      <c r="BM111" s="186" t="s">
        <v>1039</v>
      </c>
    </row>
    <row r="112" spans="1:65" s="2" customFormat="1" ht="55.5" customHeight="1" x14ac:dyDescent="0.2">
      <c r="A112" s="36"/>
      <c r="B112" s="37"/>
      <c r="C112" s="175" t="s">
        <v>232</v>
      </c>
      <c r="D112" s="175" t="s">
        <v>132</v>
      </c>
      <c r="E112" s="176" t="s">
        <v>1040</v>
      </c>
      <c r="F112" s="177" t="s">
        <v>1041</v>
      </c>
      <c r="G112" s="178" t="s">
        <v>457</v>
      </c>
      <c r="H112" s="179">
        <v>4</v>
      </c>
      <c r="I112" s="180"/>
      <c r="J112" s="181">
        <f>ROUND(I112*H112,2)</f>
        <v>0</v>
      </c>
      <c r="K112" s="177" t="s">
        <v>989</v>
      </c>
      <c r="L112" s="41"/>
      <c r="M112" s="251" t="s">
        <v>19</v>
      </c>
      <c r="N112" s="252" t="s">
        <v>45</v>
      </c>
      <c r="O112" s="253"/>
      <c r="P112" s="254">
        <f>O112*H112</f>
        <v>0</v>
      </c>
      <c r="Q112" s="254">
        <v>0</v>
      </c>
      <c r="R112" s="254">
        <f>Q112*H112</f>
        <v>0</v>
      </c>
      <c r="S112" s="254">
        <v>0</v>
      </c>
      <c r="T112" s="255">
        <f>S112*H112</f>
        <v>0</v>
      </c>
      <c r="U112" s="36"/>
      <c r="V112" s="36"/>
      <c r="W112" s="36"/>
      <c r="X112" s="36"/>
      <c r="Y112" s="36"/>
      <c r="Z112" s="36"/>
      <c r="AA112" s="36"/>
      <c r="AB112" s="36"/>
      <c r="AC112" s="36"/>
      <c r="AD112" s="36"/>
      <c r="AE112" s="36"/>
      <c r="AR112" s="186" t="s">
        <v>82</v>
      </c>
      <c r="AT112" s="186" t="s">
        <v>132</v>
      </c>
      <c r="AU112" s="186" t="s">
        <v>82</v>
      </c>
      <c r="AY112" s="19" t="s">
        <v>130</v>
      </c>
      <c r="BE112" s="187">
        <f>IF(N112="základní",J112,0)</f>
        <v>0</v>
      </c>
      <c r="BF112" s="187">
        <f>IF(N112="snížená",J112,0)</f>
        <v>0</v>
      </c>
      <c r="BG112" s="187">
        <f>IF(N112="zákl. přenesená",J112,0)</f>
        <v>0</v>
      </c>
      <c r="BH112" s="187">
        <f>IF(N112="sníž. přenesená",J112,0)</f>
        <v>0</v>
      </c>
      <c r="BI112" s="187">
        <f>IF(N112="nulová",J112,0)</f>
        <v>0</v>
      </c>
      <c r="BJ112" s="19" t="s">
        <v>82</v>
      </c>
      <c r="BK112" s="187">
        <f>ROUND(I112*H112,2)</f>
        <v>0</v>
      </c>
      <c r="BL112" s="19" t="s">
        <v>82</v>
      </c>
      <c r="BM112" s="186" t="s">
        <v>1042</v>
      </c>
    </row>
    <row r="113" spans="1:31" s="2" customFormat="1" ht="6.95" customHeight="1" x14ac:dyDescent="0.2">
      <c r="A113" s="36"/>
      <c r="B113" s="49"/>
      <c r="C113" s="50"/>
      <c r="D113" s="50"/>
      <c r="E113" s="50"/>
      <c r="F113" s="50"/>
      <c r="G113" s="50"/>
      <c r="H113" s="50"/>
      <c r="I113" s="50"/>
      <c r="J113" s="50"/>
      <c r="K113" s="50"/>
      <c r="L113" s="41"/>
      <c r="M113" s="36"/>
      <c r="O113" s="36"/>
      <c r="P113" s="36"/>
      <c r="Q113" s="36"/>
      <c r="R113" s="36"/>
      <c r="S113" s="36"/>
      <c r="T113" s="36"/>
      <c r="U113" s="36"/>
      <c r="V113" s="36"/>
      <c r="W113" s="36"/>
      <c r="X113" s="36"/>
      <c r="Y113" s="36"/>
      <c r="Z113" s="36"/>
      <c r="AA113" s="36"/>
      <c r="AB113" s="36"/>
      <c r="AC113" s="36"/>
      <c r="AD113" s="36"/>
      <c r="AE113" s="36"/>
    </row>
  </sheetData>
  <sheetProtection algorithmName="SHA-512" hashValue="AX/TDiEaC6HOLfY0bE41ajOarIHFfcDKo3o9mOxIzlPyPFdS0/9K5mwaO90/95B2Baj54h94eeft7s+bEnge2w==" saltValue="iFQCmPuJBZHlkgZtian26X2qqMB5+vFAQ1eEOO3Avs9+2rTtW1hOA3x6kAV+0weS+mLX4CQM7USDj7cTq4WADw==" spinCount="100000" sheet="1" objects="1" scenarios="1" formatColumns="0" formatRows="0" autoFilter="0"/>
  <autoFilter ref="C79:K112"/>
  <mergeCells count="9">
    <mergeCell ref="E50:H50"/>
    <mergeCell ref="E70:H70"/>
    <mergeCell ref="E72:H72"/>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73"/>
  <sheetViews>
    <sheetView showGridLines="0" workbookViewId="0"/>
  </sheetViews>
  <sheetFormatPr defaultRowHeight="12.75" x14ac:dyDescent="0.2"/>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x14ac:dyDescent="0.2">
      <c r="L2" s="381"/>
      <c r="M2" s="381"/>
      <c r="N2" s="381"/>
      <c r="O2" s="381"/>
      <c r="P2" s="381"/>
      <c r="Q2" s="381"/>
      <c r="R2" s="381"/>
      <c r="S2" s="381"/>
      <c r="T2" s="381"/>
      <c r="U2" s="381"/>
      <c r="V2" s="381"/>
      <c r="AT2" s="19" t="s">
        <v>91</v>
      </c>
    </row>
    <row r="3" spans="1:46" s="1" customFormat="1" ht="6.95" customHeight="1" x14ac:dyDescent="0.2">
      <c r="B3" s="103"/>
      <c r="C3" s="104"/>
      <c r="D3" s="104"/>
      <c r="E3" s="104"/>
      <c r="F3" s="104"/>
      <c r="G3" s="104"/>
      <c r="H3" s="104"/>
      <c r="I3" s="104"/>
      <c r="J3" s="104"/>
      <c r="K3" s="104"/>
      <c r="L3" s="22"/>
      <c r="AT3" s="19" t="s">
        <v>84</v>
      </c>
    </row>
    <row r="4" spans="1:46" s="1" customFormat="1" ht="24.95" customHeight="1" x14ac:dyDescent="0.2">
      <c r="B4" s="22"/>
      <c r="D4" s="105" t="s">
        <v>95</v>
      </c>
      <c r="L4" s="22"/>
      <c r="M4" s="106" t="s">
        <v>10</v>
      </c>
      <c r="AT4" s="19" t="s">
        <v>4</v>
      </c>
    </row>
    <row r="5" spans="1:46" s="1" customFormat="1" ht="6.95" customHeight="1" x14ac:dyDescent="0.2">
      <c r="B5" s="22"/>
      <c r="L5" s="22"/>
    </row>
    <row r="6" spans="1:46" s="1" customFormat="1" ht="12" customHeight="1" x14ac:dyDescent="0.2">
      <c r="B6" s="22"/>
      <c r="D6" s="107" t="s">
        <v>16</v>
      </c>
      <c r="L6" s="22"/>
    </row>
    <row r="7" spans="1:46" s="1" customFormat="1" ht="16.5" customHeight="1" x14ac:dyDescent="0.2">
      <c r="B7" s="22"/>
      <c r="E7" s="382" t="str">
        <f>'Rekapitulace zakázky'!K6</f>
        <v>Oprava mostu v km 1,122 na trati Hanušovice - Mikulovice</v>
      </c>
      <c r="F7" s="383"/>
      <c r="G7" s="383"/>
      <c r="H7" s="383"/>
      <c r="L7" s="22"/>
    </row>
    <row r="8" spans="1:46" s="2" customFormat="1" ht="12" customHeight="1" x14ac:dyDescent="0.2">
      <c r="A8" s="36"/>
      <c r="B8" s="41"/>
      <c r="C8" s="36"/>
      <c r="D8" s="107" t="s">
        <v>96</v>
      </c>
      <c r="E8" s="36"/>
      <c r="F8" s="36"/>
      <c r="G8" s="36"/>
      <c r="H8" s="36"/>
      <c r="I8" s="36"/>
      <c r="J8" s="36"/>
      <c r="K8" s="36"/>
      <c r="L8" s="108"/>
      <c r="S8" s="36"/>
      <c r="T8" s="36"/>
      <c r="U8" s="36"/>
      <c r="V8" s="36"/>
      <c r="W8" s="36"/>
      <c r="X8" s="36"/>
      <c r="Y8" s="36"/>
      <c r="Z8" s="36"/>
      <c r="AA8" s="36"/>
      <c r="AB8" s="36"/>
      <c r="AC8" s="36"/>
      <c r="AD8" s="36"/>
      <c r="AE8" s="36"/>
    </row>
    <row r="9" spans="1:46" s="2" customFormat="1" ht="16.5" customHeight="1" x14ac:dyDescent="0.2">
      <c r="A9" s="36"/>
      <c r="B9" s="41"/>
      <c r="C9" s="36"/>
      <c r="D9" s="36"/>
      <c r="E9" s="384" t="s">
        <v>1043</v>
      </c>
      <c r="F9" s="385"/>
      <c r="G9" s="385"/>
      <c r="H9" s="385"/>
      <c r="I9" s="36"/>
      <c r="J9" s="36"/>
      <c r="K9" s="36"/>
      <c r="L9" s="108"/>
      <c r="S9" s="36"/>
      <c r="T9" s="36"/>
      <c r="U9" s="36"/>
      <c r="V9" s="36"/>
      <c r="W9" s="36"/>
      <c r="X9" s="36"/>
      <c r="Y9" s="36"/>
      <c r="Z9" s="36"/>
      <c r="AA9" s="36"/>
      <c r="AB9" s="36"/>
      <c r="AC9" s="36"/>
      <c r="AD9" s="36"/>
      <c r="AE9" s="36"/>
    </row>
    <row r="10" spans="1:46" s="2" customFormat="1" ht="11.25" x14ac:dyDescent="0.2">
      <c r="A10" s="36"/>
      <c r="B10" s="41"/>
      <c r="C10" s="36"/>
      <c r="D10" s="36"/>
      <c r="E10" s="36"/>
      <c r="F10" s="36"/>
      <c r="G10" s="36"/>
      <c r="H10" s="36"/>
      <c r="I10" s="36"/>
      <c r="J10" s="36"/>
      <c r="K10" s="36"/>
      <c r="L10" s="108"/>
      <c r="S10" s="36"/>
      <c r="T10" s="36"/>
      <c r="U10" s="36"/>
      <c r="V10" s="36"/>
      <c r="W10" s="36"/>
      <c r="X10" s="36"/>
      <c r="Y10" s="36"/>
      <c r="Z10" s="36"/>
      <c r="AA10" s="36"/>
      <c r="AB10" s="36"/>
      <c r="AC10" s="36"/>
      <c r="AD10" s="36"/>
      <c r="AE10" s="36"/>
    </row>
    <row r="11" spans="1:46" s="2" customFormat="1" ht="12" customHeight="1" x14ac:dyDescent="0.2">
      <c r="A11" s="36"/>
      <c r="B11" s="41"/>
      <c r="C11" s="36"/>
      <c r="D11" s="107" t="s">
        <v>18</v>
      </c>
      <c r="E11" s="36"/>
      <c r="F11" s="109" t="s">
        <v>19</v>
      </c>
      <c r="G11" s="36"/>
      <c r="H11" s="36"/>
      <c r="I11" s="107" t="s">
        <v>20</v>
      </c>
      <c r="J11" s="109" t="s">
        <v>19</v>
      </c>
      <c r="K11" s="36"/>
      <c r="L11" s="108"/>
      <c r="S11" s="36"/>
      <c r="T11" s="36"/>
      <c r="U11" s="36"/>
      <c r="V11" s="36"/>
      <c r="W11" s="36"/>
      <c r="X11" s="36"/>
      <c r="Y11" s="36"/>
      <c r="Z11" s="36"/>
      <c r="AA11" s="36"/>
      <c r="AB11" s="36"/>
      <c r="AC11" s="36"/>
      <c r="AD11" s="36"/>
      <c r="AE11" s="36"/>
    </row>
    <row r="12" spans="1:46" s="2" customFormat="1" ht="12" customHeight="1" x14ac:dyDescent="0.2">
      <c r="A12" s="36"/>
      <c r="B12" s="41"/>
      <c r="C12" s="36"/>
      <c r="D12" s="107" t="s">
        <v>21</v>
      </c>
      <c r="E12" s="36"/>
      <c r="F12" s="109" t="s">
        <v>22</v>
      </c>
      <c r="G12" s="36"/>
      <c r="H12" s="36"/>
      <c r="I12" s="107" t="s">
        <v>23</v>
      </c>
      <c r="J12" s="110" t="str">
        <f>'Rekapitulace zakázky'!AN8</f>
        <v>3. 2. 2022</v>
      </c>
      <c r="K12" s="36"/>
      <c r="L12" s="108"/>
      <c r="S12" s="36"/>
      <c r="T12" s="36"/>
      <c r="U12" s="36"/>
      <c r="V12" s="36"/>
      <c r="W12" s="36"/>
      <c r="X12" s="36"/>
      <c r="Y12" s="36"/>
      <c r="Z12" s="36"/>
      <c r="AA12" s="36"/>
      <c r="AB12" s="36"/>
      <c r="AC12" s="36"/>
      <c r="AD12" s="36"/>
      <c r="AE12" s="36"/>
    </row>
    <row r="13" spans="1:46" s="2" customFormat="1" ht="10.9" customHeight="1" x14ac:dyDescent="0.2">
      <c r="A13" s="36"/>
      <c r="B13" s="41"/>
      <c r="C13" s="36"/>
      <c r="D13" s="36"/>
      <c r="E13" s="36"/>
      <c r="F13" s="36"/>
      <c r="G13" s="36"/>
      <c r="H13" s="36"/>
      <c r="I13" s="36"/>
      <c r="J13" s="36"/>
      <c r="K13" s="36"/>
      <c r="L13" s="108"/>
      <c r="S13" s="36"/>
      <c r="T13" s="36"/>
      <c r="U13" s="36"/>
      <c r="V13" s="36"/>
      <c r="W13" s="36"/>
      <c r="X13" s="36"/>
      <c r="Y13" s="36"/>
      <c r="Z13" s="36"/>
      <c r="AA13" s="36"/>
      <c r="AB13" s="36"/>
      <c r="AC13" s="36"/>
      <c r="AD13" s="36"/>
      <c r="AE13" s="36"/>
    </row>
    <row r="14" spans="1:46" s="2" customFormat="1" ht="12" customHeight="1" x14ac:dyDescent="0.2">
      <c r="A14" s="36"/>
      <c r="B14" s="41"/>
      <c r="C14" s="36"/>
      <c r="D14" s="107" t="s">
        <v>25</v>
      </c>
      <c r="E14" s="36"/>
      <c r="F14" s="36"/>
      <c r="G14" s="36"/>
      <c r="H14" s="36"/>
      <c r="I14" s="107" t="s">
        <v>26</v>
      </c>
      <c r="J14" s="109" t="s">
        <v>27</v>
      </c>
      <c r="K14" s="36"/>
      <c r="L14" s="108"/>
      <c r="S14" s="36"/>
      <c r="T14" s="36"/>
      <c r="U14" s="36"/>
      <c r="V14" s="36"/>
      <c r="W14" s="36"/>
      <c r="X14" s="36"/>
      <c r="Y14" s="36"/>
      <c r="Z14" s="36"/>
      <c r="AA14" s="36"/>
      <c r="AB14" s="36"/>
      <c r="AC14" s="36"/>
      <c r="AD14" s="36"/>
      <c r="AE14" s="36"/>
    </row>
    <row r="15" spans="1:46" s="2" customFormat="1" ht="18" customHeight="1" x14ac:dyDescent="0.2">
      <c r="A15" s="36"/>
      <c r="B15" s="41"/>
      <c r="C15" s="36"/>
      <c r="D15" s="36"/>
      <c r="E15" s="109" t="s">
        <v>28</v>
      </c>
      <c r="F15" s="36"/>
      <c r="G15" s="36"/>
      <c r="H15" s="36"/>
      <c r="I15" s="107" t="s">
        <v>29</v>
      </c>
      <c r="J15" s="109" t="s">
        <v>30</v>
      </c>
      <c r="K15" s="36"/>
      <c r="L15" s="108"/>
      <c r="S15" s="36"/>
      <c r="T15" s="36"/>
      <c r="U15" s="36"/>
      <c r="V15" s="36"/>
      <c r="W15" s="36"/>
      <c r="X15" s="36"/>
      <c r="Y15" s="36"/>
      <c r="Z15" s="36"/>
      <c r="AA15" s="36"/>
      <c r="AB15" s="36"/>
      <c r="AC15" s="36"/>
      <c r="AD15" s="36"/>
      <c r="AE15" s="36"/>
    </row>
    <row r="16" spans="1:46" s="2" customFormat="1" ht="6.95" customHeight="1" x14ac:dyDescent="0.2">
      <c r="A16" s="36"/>
      <c r="B16" s="41"/>
      <c r="C16" s="36"/>
      <c r="D16" s="36"/>
      <c r="E16" s="36"/>
      <c r="F16" s="36"/>
      <c r="G16" s="36"/>
      <c r="H16" s="36"/>
      <c r="I16" s="36"/>
      <c r="J16" s="36"/>
      <c r="K16" s="36"/>
      <c r="L16" s="108"/>
      <c r="S16" s="36"/>
      <c r="T16" s="36"/>
      <c r="U16" s="36"/>
      <c r="V16" s="36"/>
      <c r="W16" s="36"/>
      <c r="X16" s="36"/>
      <c r="Y16" s="36"/>
      <c r="Z16" s="36"/>
      <c r="AA16" s="36"/>
      <c r="AB16" s="36"/>
      <c r="AC16" s="36"/>
      <c r="AD16" s="36"/>
      <c r="AE16" s="36"/>
    </row>
    <row r="17" spans="1:31" s="2" customFormat="1" ht="12" customHeight="1" x14ac:dyDescent="0.2">
      <c r="A17" s="36"/>
      <c r="B17" s="41"/>
      <c r="C17" s="36"/>
      <c r="D17" s="107" t="s">
        <v>31</v>
      </c>
      <c r="E17" s="36"/>
      <c r="F17" s="36"/>
      <c r="G17" s="36"/>
      <c r="H17" s="36"/>
      <c r="I17" s="107" t="s">
        <v>26</v>
      </c>
      <c r="J17" s="32" t="str">
        <f>'Rekapitulace zakázky'!AN13</f>
        <v>Vyplň údaj</v>
      </c>
      <c r="K17" s="36"/>
      <c r="L17" s="108"/>
      <c r="S17" s="36"/>
      <c r="T17" s="36"/>
      <c r="U17" s="36"/>
      <c r="V17" s="36"/>
      <c r="W17" s="36"/>
      <c r="X17" s="36"/>
      <c r="Y17" s="36"/>
      <c r="Z17" s="36"/>
      <c r="AA17" s="36"/>
      <c r="AB17" s="36"/>
      <c r="AC17" s="36"/>
      <c r="AD17" s="36"/>
      <c r="AE17" s="36"/>
    </row>
    <row r="18" spans="1:31" s="2" customFormat="1" ht="18" customHeight="1" x14ac:dyDescent="0.2">
      <c r="A18" s="36"/>
      <c r="B18" s="41"/>
      <c r="C18" s="36"/>
      <c r="D18" s="36"/>
      <c r="E18" s="386" t="str">
        <f>'Rekapitulace zakázky'!E14</f>
        <v>Vyplň údaj</v>
      </c>
      <c r="F18" s="387"/>
      <c r="G18" s="387"/>
      <c r="H18" s="387"/>
      <c r="I18" s="107" t="s">
        <v>29</v>
      </c>
      <c r="J18" s="32" t="str">
        <f>'Rekapitulace zakázky'!AN14</f>
        <v>Vyplň údaj</v>
      </c>
      <c r="K18" s="36"/>
      <c r="L18" s="108"/>
      <c r="S18" s="36"/>
      <c r="T18" s="36"/>
      <c r="U18" s="36"/>
      <c r="V18" s="36"/>
      <c r="W18" s="36"/>
      <c r="X18" s="36"/>
      <c r="Y18" s="36"/>
      <c r="Z18" s="36"/>
      <c r="AA18" s="36"/>
      <c r="AB18" s="36"/>
      <c r="AC18" s="36"/>
      <c r="AD18" s="36"/>
      <c r="AE18" s="36"/>
    </row>
    <row r="19" spans="1:31" s="2" customFormat="1" ht="6.95" customHeight="1" x14ac:dyDescent="0.2">
      <c r="A19" s="36"/>
      <c r="B19" s="41"/>
      <c r="C19" s="36"/>
      <c r="D19" s="36"/>
      <c r="E19" s="36"/>
      <c r="F19" s="36"/>
      <c r="G19" s="36"/>
      <c r="H19" s="36"/>
      <c r="I19" s="36"/>
      <c r="J19" s="36"/>
      <c r="K19" s="36"/>
      <c r="L19" s="108"/>
      <c r="S19" s="36"/>
      <c r="T19" s="36"/>
      <c r="U19" s="36"/>
      <c r="V19" s="36"/>
      <c r="W19" s="36"/>
      <c r="X19" s="36"/>
      <c r="Y19" s="36"/>
      <c r="Z19" s="36"/>
      <c r="AA19" s="36"/>
      <c r="AB19" s="36"/>
      <c r="AC19" s="36"/>
      <c r="AD19" s="36"/>
      <c r="AE19" s="36"/>
    </row>
    <row r="20" spans="1:31" s="2" customFormat="1" ht="12" customHeight="1" x14ac:dyDescent="0.2">
      <c r="A20" s="36"/>
      <c r="B20" s="41"/>
      <c r="C20" s="36"/>
      <c r="D20" s="107" t="s">
        <v>33</v>
      </c>
      <c r="E20" s="36"/>
      <c r="F20" s="36"/>
      <c r="G20" s="36"/>
      <c r="H20" s="36"/>
      <c r="I20" s="107" t="s">
        <v>26</v>
      </c>
      <c r="J20" s="109" t="str">
        <f>IF('Rekapitulace zakázky'!AN16="","",'Rekapitulace zakázky'!AN16)</f>
        <v/>
      </c>
      <c r="K20" s="36"/>
      <c r="L20" s="108"/>
      <c r="S20" s="36"/>
      <c r="T20" s="36"/>
      <c r="U20" s="36"/>
      <c r="V20" s="36"/>
      <c r="W20" s="36"/>
      <c r="X20" s="36"/>
      <c r="Y20" s="36"/>
      <c r="Z20" s="36"/>
      <c r="AA20" s="36"/>
      <c r="AB20" s="36"/>
      <c r="AC20" s="36"/>
      <c r="AD20" s="36"/>
      <c r="AE20" s="36"/>
    </row>
    <row r="21" spans="1:31" s="2" customFormat="1" ht="18" customHeight="1" x14ac:dyDescent="0.2">
      <c r="A21" s="36"/>
      <c r="B21" s="41"/>
      <c r="C21" s="36"/>
      <c r="D21" s="36"/>
      <c r="E21" s="109" t="str">
        <f>IF('Rekapitulace zakázky'!E17="","",'Rekapitulace zakázky'!E17)</f>
        <v xml:space="preserve"> </v>
      </c>
      <c r="F21" s="36"/>
      <c r="G21" s="36"/>
      <c r="H21" s="36"/>
      <c r="I21" s="107" t="s">
        <v>29</v>
      </c>
      <c r="J21" s="109" t="str">
        <f>IF('Rekapitulace zakázky'!AN17="","",'Rekapitulace zakázky'!AN17)</f>
        <v/>
      </c>
      <c r="K21" s="36"/>
      <c r="L21" s="108"/>
      <c r="S21" s="36"/>
      <c r="T21" s="36"/>
      <c r="U21" s="36"/>
      <c r="V21" s="36"/>
      <c r="W21" s="36"/>
      <c r="X21" s="36"/>
      <c r="Y21" s="36"/>
      <c r="Z21" s="36"/>
      <c r="AA21" s="36"/>
      <c r="AB21" s="36"/>
      <c r="AC21" s="36"/>
      <c r="AD21" s="36"/>
      <c r="AE21" s="36"/>
    </row>
    <row r="22" spans="1:31" s="2" customFormat="1" ht="6.95" customHeight="1" x14ac:dyDescent="0.2">
      <c r="A22" s="36"/>
      <c r="B22" s="41"/>
      <c r="C22" s="36"/>
      <c r="D22" s="36"/>
      <c r="E22" s="36"/>
      <c r="F22" s="36"/>
      <c r="G22" s="36"/>
      <c r="H22" s="36"/>
      <c r="I22" s="36"/>
      <c r="J22" s="36"/>
      <c r="K22" s="36"/>
      <c r="L22" s="108"/>
      <c r="S22" s="36"/>
      <c r="T22" s="36"/>
      <c r="U22" s="36"/>
      <c r="V22" s="36"/>
      <c r="W22" s="36"/>
      <c r="X22" s="36"/>
      <c r="Y22" s="36"/>
      <c r="Z22" s="36"/>
      <c r="AA22" s="36"/>
      <c r="AB22" s="36"/>
      <c r="AC22" s="36"/>
      <c r="AD22" s="36"/>
      <c r="AE22" s="36"/>
    </row>
    <row r="23" spans="1:31" s="2" customFormat="1" ht="12" customHeight="1" x14ac:dyDescent="0.2">
      <c r="A23" s="36"/>
      <c r="B23" s="41"/>
      <c r="C23" s="36"/>
      <c r="D23" s="107" t="s">
        <v>36</v>
      </c>
      <c r="E23" s="36"/>
      <c r="F23" s="36"/>
      <c r="G23" s="36"/>
      <c r="H23" s="36"/>
      <c r="I23" s="107" t="s">
        <v>26</v>
      </c>
      <c r="J23" s="109" t="s">
        <v>19</v>
      </c>
      <c r="K23" s="36"/>
      <c r="L23" s="108"/>
      <c r="S23" s="36"/>
      <c r="T23" s="36"/>
      <c r="U23" s="36"/>
      <c r="V23" s="36"/>
      <c r="W23" s="36"/>
      <c r="X23" s="36"/>
      <c r="Y23" s="36"/>
      <c r="Z23" s="36"/>
      <c r="AA23" s="36"/>
      <c r="AB23" s="36"/>
      <c r="AC23" s="36"/>
      <c r="AD23" s="36"/>
      <c r="AE23" s="36"/>
    </row>
    <row r="24" spans="1:31" s="2" customFormat="1" ht="18" customHeight="1" x14ac:dyDescent="0.2">
      <c r="A24" s="36"/>
      <c r="B24" s="41"/>
      <c r="C24" s="36"/>
      <c r="D24" s="36"/>
      <c r="E24" s="109" t="s">
        <v>37</v>
      </c>
      <c r="F24" s="36"/>
      <c r="G24" s="36"/>
      <c r="H24" s="36"/>
      <c r="I24" s="107" t="s">
        <v>29</v>
      </c>
      <c r="J24" s="109" t="s">
        <v>19</v>
      </c>
      <c r="K24" s="36"/>
      <c r="L24" s="108"/>
      <c r="S24" s="36"/>
      <c r="T24" s="36"/>
      <c r="U24" s="36"/>
      <c r="V24" s="36"/>
      <c r="W24" s="36"/>
      <c r="X24" s="36"/>
      <c r="Y24" s="36"/>
      <c r="Z24" s="36"/>
      <c r="AA24" s="36"/>
      <c r="AB24" s="36"/>
      <c r="AC24" s="36"/>
      <c r="AD24" s="36"/>
      <c r="AE24" s="36"/>
    </row>
    <row r="25" spans="1:31" s="2" customFormat="1" ht="6.95" customHeight="1" x14ac:dyDescent="0.2">
      <c r="A25" s="36"/>
      <c r="B25" s="41"/>
      <c r="C25" s="36"/>
      <c r="D25" s="36"/>
      <c r="E25" s="36"/>
      <c r="F25" s="36"/>
      <c r="G25" s="36"/>
      <c r="H25" s="36"/>
      <c r="I25" s="36"/>
      <c r="J25" s="36"/>
      <c r="K25" s="36"/>
      <c r="L25" s="108"/>
      <c r="S25" s="36"/>
      <c r="T25" s="36"/>
      <c r="U25" s="36"/>
      <c r="V25" s="36"/>
      <c r="W25" s="36"/>
      <c r="X25" s="36"/>
      <c r="Y25" s="36"/>
      <c r="Z25" s="36"/>
      <c r="AA25" s="36"/>
      <c r="AB25" s="36"/>
      <c r="AC25" s="36"/>
      <c r="AD25" s="36"/>
      <c r="AE25" s="36"/>
    </row>
    <row r="26" spans="1:31" s="2" customFormat="1" ht="12" customHeight="1" x14ac:dyDescent="0.2">
      <c r="A26" s="36"/>
      <c r="B26" s="41"/>
      <c r="C26" s="36"/>
      <c r="D26" s="107" t="s">
        <v>38</v>
      </c>
      <c r="E26" s="36"/>
      <c r="F26" s="36"/>
      <c r="G26" s="36"/>
      <c r="H26" s="36"/>
      <c r="I26" s="36"/>
      <c r="J26" s="36"/>
      <c r="K26" s="36"/>
      <c r="L26" s="108"/>
      <c r="S26" s="36"/>
      <c r="T26" s="36"/>
      <c r="U26" s="36"/>
      <c r="V26" s="36"/>
      <c r="W26" s="36"/>
      <c r="X26" s="36"/>
      <c r="Y26" s="36"/>
      <c r="Z26" s="36"/>
      <c r="AA26" s="36"/>
      <c r="AB26" s="36"/>
      <c r="AC26" s="36"/>
      <c r="AD26" s="36"/>
      <c r="AE26" s="36"/>
    </row>
    <row r="27" spans="1:31" s="8" customFormat="1" ht="16.5" customHeight="1" x14ac:dyDescent="0.2">
      <c r="A27" s="111"/>
      <c r="B27" s="112"/>
      <c r="C27" s="111"/>
      <c r="D27" s="111"/>
      <c r="E27" s="388" t="s">
        <v>19</v>
      </c>
      <c r="F27" s="388"/>
      <c r="G27" s="388"/>
      <c r="H27" s="388"/>
      <c r="I27" s="111"/>
      <c r="J27" s="111"/>
      <c r="K27" s="111"/>
      <c r="L27" s="113"/>
      <c r="S27" s="111"/>
      <c r="T27" s="111"/>
      <c r="U27" s="111"/>
      <c r="V27" s="111"/>
      <c r="W27" s="111"/>
      <c r="X27" s="111"/>
      <c r="Y27" s="111"/>
      <c r="Z27" s="111"/>
      <c r="AA27" s="111"/>
      <c r="AB27" s="111"/>
      <c r="AC27" s="111"/>
      <c r="AD27" s="111"/>
      <c r="AE27" s="111"/>
    </row>
    <row r="28" spans="1:31" s="2" customFormat="1" ht="6.95" customHeight="1" x14ac:dyDescent="0.2">
      <c r="A28" s="36"/>
      <c r="B28" s="41"/>
      <c r="C28" s="36"/>
      <c r="D28" s="36"/>
      <c r="E28" s="36"/>
      <c r="F28" s="36"/>
      <c r="G28" s="36"/>
      <c r="H28" s="36"/>
      <c r="I28" s="36"/>
      <c r="J28" s="36"/>
      <c r="K28" s="36"/>
      <c r="L28" s="108"/>
      <c r="S28" s="36"/>
      <c r="T28" s="36"/>
      <c r="U28" s="36"/>
      <c r="V28" s="36"/>
      <c r="W28" s="36"/>
      <c r="X28" s="36"/>
      <c r="Y28" s="36"/>
      <c r="Z28" s="36"/>
      <c r="AA28" s="36"/>
      <c r="AB28" s="36"/>
      <c r="AC28" s="36"/>
      <c r="AD28" s="36"/>
      <c r="AE28" s="36"/>
    </row>
    <row r="29" spans="1:31" s="2" customFormat="1" ht="6.95" customHeight="1" x14ac:dyDescent="0.2">
      <c r="A29" s="36"/>
      <c r="B29" s="41"/>
      <c r="C29" s="36"/>
      <c r="D29" s="114"/>
      <c r="E29" s="114"/>
      <c r="F29" s="114"/>
      <c r="G29" s="114"/>
      <c r="H29" s="114"/>
      <c r="I29" s="114"/>
      <c r="J29" s="114"/>
      <c r="K29" s="114"/>
      <c r="L29" s="108"/>
      <c r="S29" s="36"/>
      <c r="T29" s="36"/>
      <c r="U29" s="36"/>
      <c r="V29" s="36"/>
      <c r="W29" s="36"/>
      <c r="X29" s="36"/>
      <c r="Y29" s="36"/>
      <c r="Z29" s="36"/>
      <c r="AA29" s="36"/>
      <c r="AB29" s="36"/>
      <c r="AC29" s="36"/>
      <c r="AD29" s="36"/>
      <c r="AE29" s="36"/>
    </row>
    <row r="30" spans="1:31" s="2" customFormat="1" ht="25.35" customHeight="1" x14ac:dyDescent="0.2">
      <c r="A30" s="36"/>
      <c r="B30" s="41"/>
      <c r="C30" s="36"/>
      <c r="D30" s="115" t="s">
        <v>40</v>
      </c>
      <c r="E30" s="36"/>
      <c r="F30" s="36"/>
      <c r="G30" s="36"/>
      <c r="H30" s="36"/>
      <c r="I30" s="36"/>
      <c r="J30" s="116">
        <f>ROUND(J83, 2)</f>
        <v>0</v>
      </c>
      <c r="K30" s="36"/>
      <c r="L30" s="108"/>
      <c r="S30" s="36"/>
      <c r="T30" s="36"/>
      <c r="U30" s="36"/>
      <c r="V30" s="36"/>
      <c r="W30" s="36"/>
      <c r="X30" s="36"/>
      <c r="Y30" s="36"/>
      <c r="Z30" s="36"/>
      <c r="AA30" s="36"/>
      <c r="AB30" s="36"/>
      <c r="AC30" s="36"/>
      <c r="AD30" s="36"/>
      <c r="AE30" s="36"/>
    </row>
    <row r="31" spans="1:31" s="2" customFormat="1" ht="6.95" customHeight="1" x14ac:dyDescent="0.2">
      <c r="A31" s="36"/>
      <c r="B31" s="41"/>
      <c r="C31" s="36"/>
      <c r="D31" s="114"/>
      <c r="E31" s="114"/>
      <c r="F31" s="114"/>
      <c r="G31" s="114"/>
      <c r="H31" s="114"/>
      <c r="I31" s="114"/>
      <c r="J31" s="114"/>
      <c r="K31" s="114"/>
      <c r="L31" s="108"/>
      <c r="S31" s="36"/>
      <c r="T31" s="36"/>
      <c r="U31" s="36"/>
      <c r="V31" s="36"/>
      <c r="W31" s="36"/>
      <c r="X31" s="36"/>
      <c r="Y31" s="36"/>
      <c r="Z31" s="36"/>
      <c r="AA31" s="36"/>
      <c r="AB31" s="36"/>
      <c r="AC31" s="36"/>
      <c r="AD31" s="36"/>
      <c r="AE31" s="36"/>
    </row>
    <row r="32" spans="1:31" s="2" customFormat="1" ht="14.45" customHeight="1" x14ac:dyDescent="0.2">
      <c r="A32" s="36"/>
      <c r="B32" s="41"/>
      <c r="C32" s="36"/>
      <c r="D32" s="36"/>
      <c r="E32" s="36"/>
      <c r="F32" s="117" t="s">
        <v>42</v>
      </c>
      <c r="G32" s="36"/>
      <c r="H32" s="36"/>
      <c r="I32" s="117" t="s">
        <v>41</v>
      </c>
      <c r="J32" s="117" t="s">
        <v>43</v>
      </c>
      <c r="K32" s="36"/>
      <c r="L32" s="108"/>
      <c r="S32" s="36"/>
      <c r="T32" s="36"/>
      <c r="U32" s="36"/>
      <c r="V32" s="36"/>
      <c r="W32" s="36"/>
      <c r="X32" s="36"/>
      <c r="Y32" s="36"/>
      <c r="Z32" s="36"/>
      <c r="AA32" s="36"/>
      <c r="AB32" s="36"/>
      <c r="AC32" s="36"/>
      <c r="AD32" s="36"/>
      <c r="AE32" s="36"/>
    </row>
    <row r="33" spans="1:31" s="2" customFormat="1" ht="14.45" customHeight="1" x14ac:dyDescent="0.2">
      <c r="A33" s="36"/>
      <c r="B33" s="41"/>
      <c r="C33" s="36"/>
      <c r="D33" s="118" t="s">
        <v>44</v>
      </c>
      <c r="E33" s="107" t="s">
        <v>45</v>
      </c>
      <c r="F33" s="119">
        <f>ROUND((SUM(BE83:BE172)),  2)</f>
        <v>0</v>
      </c>
      <c r="G33" s="36"/>
      <c r="H33" s="36"/>
      <c r="I33" s="120">
        <v>0.21</v>
      </c>
      <c r="J33" s="119">
        <f>ROUND(((SUM(BE83:BE172))*I33),  2)</f>
        <v>0</v>
      </c>
      <c r="K33" s="36"/>
      <c r="L33" s="108"/>
      <c r="S33" s="36"/>
      <c r="T33" s="36"/>
      <c r="U33" s="36"/>
      <c r="V33" s="36"/>
      <c r="W33" s="36"/>
      <c r="X33" s="36"/>
      <c r="Y33" s="36"/>
      <c r="Z33" s="36"/>
      <c r="AA33" s="36"/>
      <c r="AB33" s="36"/>
      <c r="AC33" s="36"/>
      <c r="AD33" s="36"/>
      <c r="AE33" s="36"/>
    </row>
    <row r="34" spans="1:31" s="2" customFormat="1" ht="14.45" customHeight="1" x14ac:dyDescent="0.2">
      <c r="A34" s="36"/>
      <c r="B34" s="41"/>
      <c r="C34" s="36"/>
      <c r="D34" s="36"/>
      <c r="E34" s="107" t="s">
        <v>46</v>
      </c>
      <c r="F34" s="119">
        <f>ROUND((SUM(BF83:BF172)),  2)</f>
        <v>0</v>
      </c>
      <c r="G34" s="36"/>
      <c r="H34" s="36"/>
      <c r="I34" s="120">
        <v>0.15</v>
      </c>
      <c r="J34" s="119">
        <f>ROUND(((SUM(BF83:BF172))*I34),  2)</f>
        <v>0</v>
      </c>
      <c r="K34" s="36"/>
      <c r="L34" s="108"/>
      <c r="S34" s="36"/>
      <c r="T34" s="36"/>
      <c r="U34" s="36"/>
      <c r="V34" s="36"/>
      <c r="W34" s="36"/>
      <c r="X34" s="36"/>
      <c r="Y34" s="36"/>
      <c r="Z34" s="36"/>
      <c r="AA34" s="36"/>
      <c r="AB34" s="36"/>
      <c r="AC34" s="36"/>
      <c r="AD34" s="36"/>
      <c r="AE34" s="36"/>
    </row>
    <row r="35" spans="1:31" s="2" customFormat="1" ht="14.45" hidden="1" customHeight="1" x14ac:dyDescent="0.2">
      <c r="A35" s="36"/>
      <c r="B35" s="41"/>
      <c r="C35" s="36"/>
      <c r="D35" s="36"/>
      <c r="E35" s="107" t="s">
        <v>47</v>
      </c>
      <c r="F35" s="119">
        <f>ROUND((SUM(BG83:BG172)),  2)</f>
        <v>0</v>
      </c>
      <c r="G35" s="36"/>
      <c r="H35" s="36"/>
      <c r="I35" s="120">
        <v>0.21</v>
      </c>
      <c r="J35" s="119">
        <f>0</f>
        <v>0</v>
      </c>
      <c r="K35" s="36"/>
      <c r="L35" s="108"/>
      <c r="S35" s="36"/>
      <c r="T35" s="36"/>
      <c r="U35" s="36"/>
      <c r="V35" s="36"/>
      <c r="W35" s="36"/>
      <c r="X35" s="36"/>
      <c r="Y35" s="36"/>
      <c r="Z35" s="36"/>
      <c r="AA35" s="36"/>
      <c r="AB35" s="36"/>
      <c r="AC35" s="36"/>
      <c r="AD35" s="36"/>
      <c r="AE35" s="36"/>
    </row>
    <row r="36" spans="1:31" s="2" customFormat="1" ht="14.45" hidden="1" customHeight="1" x14ac:dyDescent="0.2">
      <c r="A36" s="36"/>
      <c r="B36" s="41"/>
      <c r="C36" s="36"/>
      <c r="D36" s="36"/>
      <c r="E36" s="107" t="s">
        <v>48</v>
      </c>
      <c r="F36" s="119">
        <f>ROUND((SUM(BH83:BH172)),  2)</f>
        <v>0</v>
      </c>
      <c r="G36" s="36"/>
      <c r="H36" s="36"/>
      <c r="I36" s="120">
        <v>0.15</v>
      </c>
      <c r="J36" s="119">
        <f>0</f>
        <v>0</v>
      </c>
      <c r="K36" s="36"/>
      <c r="L36" s="108"/>
      <c r="S36" s="36"/>
      <c r="T36" s="36"/>
      <c r="U36" s="36"/>
      <c r="V36" s="36"/>
      <c r="W36" s="36"/>
      <c r="X36" s="36"/>
      <c r="Y36" s="36"/>
      <c r="Z36" s="36"/>
      <c r="AA36" s="36"/>
      <c r="AB36" s="36"/>
      <c r="AC36" s="36"/>
      <c r="AD36" s="36"/>
      <c r="AE36" s="36"/>
    </row>
    <row r="37" spans="1:31" s="2" customFormat="1" ht="14.45" hidden="1" customHeight="1" x14ac:dyDescent="0.2">
      <c r="A37" s="36"/>
      <c r="B37" s="41"/>
      <c r="C37" s="36"/>
      <c r="D37" s="36"/>
      <c r="E37" s="107" t="s">
        <v>49</v>
      </c>
      <c r="F37" s="119">
        <f>ROUND((SUM(BI83:BI172)),  2)</f>
        <v>0</v>
      </c>
      <c r="G37" s="36"/>
      <c r="H37" s="36"/>
      <c r="I37" s="120">
        <v>0</v>
      </c>
      <c r="J37" s="119">
        <f>0</f>
        <v>0</v>
      </c>
      <c r="K37" s="36"/>
      <c r="L37" s="108"/>
      <c r="S37" s="36"/>
      <c r="T37" s="36"/>
      <c r="U37" s="36"/>
      <c r="V37" s="36"/>
      <c r="W37" s="36"/>
      <c r="X37" s="36"/>
      <c r="Y37" s="36"/>
      <c r="Z37" s="36"/>
      <c r="AA37" s="36"/>
      <c r="AB37" s="36"/>
      <c r="AC37" s="36"/>
      <c r="AD37" s="36"/>
      <c r="AE37" s="36"/>
    </row>
    <row r="38" spans="1:31" s="2" customFormat="1" ht="6.95" customHeight="1" x14ac:dyDescent="0.2">
      <c r="A38" s="36"/>
      <c r="B38" s="41"/>
      <c r="C38" s="36"/>
      <c r="D38" s="36"/>
      <c r="E38" s="36"/>
      <c r="F38" s="36"/>
      <c r="G38" s="36"/>
      <c r="H38" s="36"/>
      <c r="I38" s="36"/>
      <c r="J38" s="36"/>
      <c r="K38" s="36"/>
      <c r="L38" s="108"/>
      <c r="S38" s="36"/>
      <c r="T38" s="36"/>
      <c r="U38" s="36"/>
      <c r="V38" s="36"/>
      <c r="W38" s="36"/>
      <c r="X38" s="36"/>
      <c r="Y38" s="36"/>
      <c r="Z38" s="36"/>
      <c r="AA38" s="36"/>
      <c r="AB38" s="36"/>
      <c r="AC38" s="36"/>
      <c r="AD38" s="36"/>
      <c r="AE38" s="36"/>
    </row>
    <row r="39" spans="1:31" s="2" customFormat="1" ht="25.35" customHeight="1" x14ac:dyDescent="0.2">
      <c r="A39" s="36"/>
      <c r="B39" s="41"/>
      <c r="C39" s="121"/>
      <c r="D39" s="122" t="s">
        <v>50</v>
      </c>
      <c r="E39" s="123"/>
      <c r="F39" s="123"/>
      <c r="G39" s="124" t="s">
        <v>51</v>
      </c>
      <c r="H39" s="125" t="s">
        <v>52</v>
      </c>
      <c r="I39" s="123"/>
      <c r="J39" s="126">
        <f>SUM(J30:J37)</f>
        <v>0</v>
      </c>
      <c r="K39" s="127"/>
      <c r="L39" s="108"/>
      <c r="S39" s="36"/>
      <c r="T39" s="36"/>
      <c r="U39" s="36"/>
      <c r="V39" s="36"/>
      <c r="W39" s="36"/>
      <c r="X39" s="36"/>
      <c r="Y39" s="36"/>
      <c r="Z39" s="36"/>
      <c r="AA39" s="36"/>
      <c r="AB39" s="36"/>
      <c r="AC39" s="36"/>
      <c r="AD39" s="36"/>
      <c r="AE39" s="36"/>
    </row>
    <row r="40" spans="1:31" s="2" customFormat="1" ht="14.45" customHeight="1" x14ac:dyDescent="0.2">
      <c r="A40" s="36"/>
      <c r="B40" s="128"/>
      <c r="C40" s="129"/>
      <c r="D40" s="129"/>
      <c r="E40" s="129"/>
      <c r="F40" s="129"/>
      <c r="G40" s="129"/>
      <c r="H40" s="129"/>
      <c r="I40" s="129"/>
      <c r="J40" s="129"/>
      <c r="K40" s="129"/>
      <c r="L40" s="108"/>
      <c r="S40" s="36"/>
      <c r="T40" s="36"/>
      <c r="U40" s="36"/>
      <c r="V40" s="36"/>
      <c r="W40" s="36"/>
      <c r="X40" s="36"/>
      <c r="Y40" s="36"/>
      <c r="Z40" s="36"/>
      <c r="AA40" s="36"/>
      <c r="AB40" s="36"/>
      <c r="AC40" s="36"/>
      <c r="AD40" s="36"/>
      <c r="AE40" s="36"/>
    </row>
    <row r="44" spans="1:31" s="2" customFormat="1" ht="6.95" customHeight="1" x14ac:dyDescent="0.2">
      <c r="A44" s="36"/>
      <c r="B44" s="130"/>
      <c r="C44" s="131"/>
      <c r="D44" s="131"/>
      <c r="E44" s="131"/>
      <c r="F44" s="131"/>
      <c r="G44" s="131"/>
      <c r="H44" s="131"/>
      <c r="I44" s="131"/>
      <c r="J44" s="131"/>
      <c r="K44" s="131"/>
      <c r="L44" s="108"/>
      <c r="S44" s="36"/>
      <c r="T44" s="36"/>
      <c r="U44" s="36"/>
      <c r="V44" s="36"/>
      <c r="W44" s="36"/>
      <c r="X44" s="36"/>
      <c r="Y44" s="36"/>
      <c r="Z44" s="36"/>
      <c r="AA44" s="36"/>
      <c r="AB44" s="36"/>
      <c r="AC44" s="36"/>
      <c r="AD44" s="36"/>
      <c r="AE44" s="36"/>
    </row>
    <row r="45" spans="1:31" s="2" customFormat="1" ht="24.95" customHeight="1" x14ac:dyDescent="0.2">
      <c r="A45" s="36"/>
      <c r="B45" s="37"/>
      <c r="C45" s="25" t="s">
        <v>98</v>
      </c>
      <c r="D45" s="38"/>
      <c r="E45" s="38"/>
      <c r="F45" s="38"/>
      <c r="G45" s="38"/>
      <c r="H45" s="38"/>
      <c r="I45" s="38"/>
      <c r="J45" s="38"/>
      <c r="K45" s="38"/>
      <c r="L45" s="108"/>
      <c r="S45" s="36"/>
      <c r="T45" s="36"/>
      <c r="U45" s="36"/>
      <c r="V45" s="36"/>
      <c r="W45" s="36"/>
      <c r="X45" s="36"/>
      <c r="Y45" s="36"/>
      <c r="Z45" s="36"/>
      <c r="AA45" s="36"/>
      <c r="AB45" s="36"/>
      <c r="AC45" s="36"/>
      <c r="AD45" s="36"/>
      <c r="AE45" s="36"/>
    </row>
    <row r="46" spans="1:31" s="2" customFormat="1" ht="6.95" customHeight="1" x14ac:dyDescent="0.2">
      <c r="A46" s="36"/>
      <c r="B46" s="37"/>
      <c r="C46" s="38"/>
      <c r="D46" s="38"/>
      <c r="E46" s="38"/>
      <c r="F46" s="38"/>
      <c r="G46" s="38"/>
      <c r="H46" s="38"/>
      <c r="I46" s="38"/>
      <c r="J46" s="38"/>
      <c r="K46" s="38"/>
      <c r="L46" s="108"/>
      <c r="S46" s="36"/>
      <c r="T46" s="36"/>
      <c r="U46" s="36"/>
      <c r="V46" s="36"/>
      <c r="W46" s="36"/>
      <c r="X46" s="36"/>
      <c r="Y46" s="36"/>
      <c r="Z46" s="36"/>
      <c r="AA46" s="36"/>
      <c r="AB46" s="36"/>
      <c r="AC46" s="36"/>
      <c r="AD46" s="36"/>
      <c r="AE46" s="36"/>
    </row>
    <row r="47" spans="1:31" s="2" customFormat="1" ht="12" customHeight="1" x14ac:dyDescent="0.2">
      <c r="A47" s="36"/>
      <c r="B47" s="37"/>
      <c r="C47" s="31" t="s">
        <v>16</v>
      </c>
      <c r="D47" s="38"/>
      <c r="E47" s="38"/>
      <c r="F47" s="38"/>
      <c r="G47" s="38"/>
      <c r="H47" s="38"/>
      <c r="I47" s="38"/>
      <c r="J47" s="38"/>
      <c r="K47" s="38"/>
      <c r="L47" s="108"/>
      <c r="S47" s="36"/>
      <c r="T47" s="36"/>
      <c r="U47" s="36"/>
      <c r="V47" s="36"/>
      <c r="W47" s="36"/>
      <c r="X47" s="36"/>
      <c r="Y47" s="36"/>
      <c r="Z47" s="36"/>
      <c r="AA47" s="36"/>
      <c r="AB47" s="36"/>
      <c r="AC47" s="36"/>
      <c r="AD47" s="36"/>
      <c r="AE47" s="36"/>
    </row>
    <row r="48" spans="1:31" s="2" customFormat="1" ht="16.5" customHeight="1" x14ac:dyDescent="0.2">
      <c r="A48" s="36"/>
      <c r="B48" s="37"/>
      <c r="C48" s="38"/>
      <c r="D48" s="38"/>
      <c r="E48" s="389" t="str">
        <f>E7</f>
        <v>Oprava mostu v km 1,122 na trati Hanušovice - Mikulovice</v>
      </c>
      <c r="F48" s="390"/>
      <c r="G48" s="390"/>
      <c r="H48" s="390"/>
      <c r="I48" s="38"/>
      <c r="J48" s="38"/>
      <c r="K48" s="38"/>
      <c r="L48" s="108"/>
      <c r="S48" s="36"/>
      <c r="T48" s="36"/>
      <c r="U48" s="36"/>
      <c r="V48" s="36"/>
      <c r="W48" s="36"/>
      <c r="X48" s="36"/>
      <c r="Y48" s="36"/>
      <c r="Z48" s="36"/>
      <c r="AA48" s="36"/>
      <c r="AB48" s="36"/>
      <c r="AC48" s="36"/>
      <c r="AD48" s="36"/>
      <c r="AE48" s="36"/>
    </row>
    <row r="49" spans="1:47" s="2" customFormat="1" ht="12" customHeight="1" x14ac:dyDescent="0.2">
      <c r="A49" s="36"/>
      <c r="B49" s="37"/>
      <c r="C49" s="31" t="s">
        <v>96</v>
      </c>
      <c r="D49" s="38"/>
      <c r="E49" s="38"/>
      <c r="F49" s="38"/>
      <c r="G49" s="38"/>
      <c r="H49" s="38"/>
      <c r="I49" s="38"/>
      <c r="J49" s="38"/>
      <c r="K49" s="38"/>
      <c r="L49" s="108"/>
      <c r="S49" s="36"/>
      <c r="T49" s="36"/>
      <c r="U49" s="36"/>
      <c r="V49" s="36"/>
      <c r="W49" s="36"/>
      <c r="X49" s="36"/>
      <c r="Y49" s="36"/>
      <c r="Z49" s="36"/>
      <c r="AA49" s="36"/>
      <c r="AB49" s="36"/>
      <c r="AC49" s="36"/>
      <c r="AD49" s="36"/>
      <c r="AE49" s="36"/>
    </row>
    <row r="50" spans="1:47" s="2" customFormat="1" ht="16.5" customHeight="1" x14ac:dyDescent="0.2">
      <c r="A50" s="36"/>
      <c r="B50" s="37"/>
      <c r="C50" s="38"/>
      <c r="D50" s="38"/>
      <c r="E50" s="342" t="str">
        <f>E9</f>
        <v>SO 02 - Železniční svršek</v>
      </c>
      <c r="F50" s="391"/>
      <c r="G50" s="391"/>
      <c r="H50" s="391"/>
      <c r="I50" s="38"/>
      <c r="J50" s="38"/>
      <c r="K50" s="38"/>
      <c r="L50" s="108"/>
      <c r="S50" s="36"/>
      <c r="T50" s="36"/>
      <c r="U50" s="36"/>
      <c r="V50" s="36"/>
      <c r="W50" s="36"/>
      <c r="X50" s="36"/>
      <c r="Y50" s="36"/>
      <c r="Z50" s="36"/>
      <c r="AA50" s="36"/>
      <c r="AB50" s="36"/>
      <c r="AC50" s="36"/>
      <c r="AD50" s="36"/>
      <c r="AE50" s="36"/>
    </row>
    <row r="51" spans="1:47" s="2" customFormat="1" ht="6.95" customHeight="1" x14ac:dyDescent="0.2">
      <c r="A51" s="36"/>
      <c r="B51" s="37"/>
      <c r="C51" s="38"/>
      <c r="D51" s="38"/>
      <c r="E51" s="38"/>
      <c r="F51" s="38"/>
      <c r="G51" s="38"/>
      <c r="H51" s="38"/>
      <c r="I51" s="38"/>
      <c r="J51" s="38"/>
      <c r="K51" s="38"/>
      <c r="L51" s="108"/>
      <c r="S51" s="36"/>
      <c r="T51" s="36"/>
      <c r="U51" s="36"/>
      <c r="V51" s="36"/>
      <c r="W51" s="36"/>
      <c r="X51" s="36"/>
      <c r="Y51" s="36"/>
      <c r="Z51" s="36"/>
      <c r="AA51" s="36"/>
      <c r="AB51" s="36"/>
      <c r="AC51" s="36"/>
      <c r="AD51" s="36"/>
      <c r="AE51" s="36"/>
    </row>
    <row r="52" spans="1:47" s="2" customFormat="1" ht="12" customHeight="1" x14ac:dyDescent="0.2">
      <c r="A52" s="36"/>
      <c r="B52" s="37"/>
      <c r="C52" s="31" t="s">
        <v>21</v>
      </c>
      <c r="D52" s="38"/>
      <c r="E52" s="38"/>
      <c r="F52" s="29" t="str">
        <f>F12</f>
        <v>Hanušovice</v>
      </c>
      <c r="G52" s="38"/>
      <c r="H52" s="38"/>
      <c r="I52" s="31" t="s">
        <v>23</v>
      </c>
      <c r="J52" s="61" t="str">
        <f>IF(J12="","",J12)</f>
        <v>3. 2. 2022</v>
      </c>
      <c r="K52" s="38"/>
      <c r="L52" s="108"/>
      <c r="S52" s="36"/>
      <c r="T52" s="36"/>
      <c r="U52" s="36"/>
      <c r="V52" s="36"/>
      <c r="W52" s="36"/>
      <c r="X52" s="36"/>
      <c r="Y52" s="36"/>
      <c r="Z52" s="36"/>
      <c r="AA52" s="36"/>
      <c r="AB52" s="36"/>
      <c r="AC52" s="36"/>
      <c r="AD52" s="36"/>
      <c r="AE52" s="36"/>
    </row>
    <row r="53" spans="1:47" s="2" customFormat="1" ht="6.95" customHeight="1" x14ac:dyDescent="0.2">
      <c r="A53" s="36"/>
      <c r="B53" s="37"/>
      <c r="C53" s="38"/>
      <c r="D53" s="38"/>
      <c r="E53" s="38"/>
      <c r="F53" s="38"/>
      <c r="G53" s="38"/>
      <c r="H53" s="38"/>
      <c r="I53" s="38"/>
      <c r="J53" s="38"/>
      <c r="K53" s="38"/>
      <c r="L53" s="108"/>
      <c r="S53" s="36"/>
      <c r="T53" s="36"/>
      <c r="U53" s="36"/>
      <c r="V53" s="36"/>
      <c r="W53" s="36"/>
      <c r="X53" s="36"/>
      <c r="Y53" s="36"/>
      <c r="Z53" s="36"/>
      <c r="AA53" s="36"/>
      <c r="AB53" s="36"/>
      <c r="AC53" s="36"/>
      <c r="AD53" s="36"/>
      <c r="AE53" s="36"/>
    </row>
    <row r="54" spans="1:47" s="2" customFormat="1" ht="15.2" customHeight="1" x14ac:dyDescent="0.2">
      <c r="A54" s="36"/>
      <c r="B54" s="37"/>
      <c r="C54" s="31" t="s">
        <v>25</v>
      </c>
      <c r="D54" s="38"/>
      <c r="E54" s="38"/>
      <c r="F54" s="29" t="str">
        <f>E15</f>
        <v>Správa železnic, státní organizace</v>
      </c>
      <c r="G54" s="38"/>
      <c r="H54" s="38"/>
      <c r="I54" s="31" t="s">
        <v>33</v>
      </c>
      <c r="J54" s="34" t="str">
        <f>E21</f>
        <v xml:space="preserve"> </v>
      </c>
      <c r="K54" s="38"/>
      <c r="L54" s="108"/>
      <c r="S54" s="36"/>
      <c r="T54" s="36"/>
      <c r="U54" s="36"/>
      <c r="V54" s="36"/>
      <c r="W54" s="36"/>
      <c r="X54" s="36"/>
      <c r="Y54" s="36"/>
      <c r="Z54" s="36"/>
      <c r="AA54" s="36"/>
      <c r="AB54" s="36"/>
      <c r="AC54" s="36"/>
      <c r="AD54" s="36"/>
      <c r="AE54" s="36"/>
    </row>
    <row r="55" spans="1:47" s="2" customFormat="1" ht="15.2" customHeight="1" x14ac:dyDescent="0.2">
      <c r="A55" s="36"/>
      <c r="B55" s="37"/>
      <c r="C55" s="31" t="s">
        <v>31</v>
      </c>
      <c r="D55" s="38"/>
      <c r="E55" s="38"/>
      <c r="F55" s="29" t="str">
        <f>IF(E18="","",E18)</f>
        <v>Vyplň údaj</v>
      </c>
      <c r="G55" s="38"/>
      <c r="H55" s="38"/>
      <c r="I55" s="31" t="s">
        <v>36</v>
      </c>
      <c r="J55" s="34" t="str">
        <f>E24</f>
        <v>Ing Basler Miroslav</v>
      </c>
      <c r="K55" s="38"/>
      <c r="L55" s="108"/>
      <c r="S55" s="36"/>
      <c r="T55" s="36"/>
      <c r="U55" s="36"/>
      <c r="V55" s="36"/>
      <c r="W55" s="36"/>
      <c r="X55" s="36"/>
      <c r="Y55" s="36"/>
      <c r="Z55" s="36"/>
      <c r="AA55" s="36"/>
      <c r="AB55" s="36"/>
      <c r="AC55" s="36"/>
      <c r="AD55" s="36"/>
      <c r="AE55" s="36"/>
    </row>
    <row r="56" spans="1:47" s="2" customFormat="1" ht="10.35" customHeight="1" x14ac:dyDescent="0.2">
      <c r="A56" s="36"/>
      <c r="B56" s="37"/>
      <c r="C56" s="38"/>
      <c r="D56" s="38"/>
      <c r="E56" s="38"/>
      <c r="F56" s="38"/>
      <c r="G56" s="38"/>
      <c r="H56" s="38"/>
      <c r="I56" s="38"/>
      <c r="J56" s="38"/>
      <c r="K56" s="38"/>
      <c r="L56" s="108"/>
      <c r="S56" s="36"/>
      <c r="T56" s="36"/>
      <c r="U56" s="36"/>
      <c r="V56" s="36"/>
      <c r="W56" s="36"/>
      <c r="X56" s="36"/>
      <c r="Y56" s="36"/>
      <c r="Z56" s="36"/>
      <c r="AA56" s="36"/>
      <c r="AB56" s="36"/>
      <c r="AC56" s="36"/>
      <c r="AD56" s="36"/>
      <c r="AE56" s="36"/>
    </row>
    <row r="57" spans="1:47" s="2" customFormat="1" ht="29.25" customHeight="1" x14ac:dyDescent="0.2">
      <c r="A57" s="36"/>
      <c r="B57" s="37"/>
      <c r="C57" s="132" t="s">
        <v>99</v>
      </c>
      <c r="D57" s="133"/>
      <c r="E57" s="133"/>
      <c r="F57" s="133"/>
      <c r="G57" s="133"/>
      <c r="H57" s="133"/>
      <c r="I57" s="133"/>
      <c r="J57" s="134" t="s">
        <v>100</v>
      </c>
      <c r="K57" s="133"/>
      <c r="L57" s="108"/>
      <c r="S57" s="36"/>
      <c r="T57" s="36"/>
      <c r="U57" s="36"/>
      <c r="V57" s="36"/>
      <c r="W57" s="36"/>
      <c r="X57" s="36"/>
      <c r="Y57" s="36"/>
      <c r="Z57" s="36"/>
      <c r="AA57" s="36"/>
      <c r="AB57" s="36"/>
      <c r="AC57" s="36"/>
      <c r="AD57" s="36"/>
      <c r="AE57" s="36"/>
    </row>
    <row r="58" spans="1:47" s="2" customFormat="1" ht="10.35" customHeight="1" x14ac:dyDescent="0.2">
      <c r="A58" s="36"/>
      <c r="B58" s="37"/>
      <c r="C58" s="38"/>
      <c r="D58" s="38"/>
      <c r="E58" s="38"/>
      <c r="F58" s="38"/>
      <c r="G58" s="38"/>
      <c r="H58" s="38"/>
      <c r="I58" s="38"/>
      <c r="J58" s="38"/>
      <c r="K58" s="38"/>
      <c r="L58" s="108"/>
      <c r="S58" s="36"/>
      <c r="T58" s="36"/>
      <c r="U58" s="36"/>
      <c r="V58" s="36"/>
      <c r="W58" s="36"/>
      <c r="X58" s="36"/>
      <c r="Y58" s="36"/>
      <c r="Z58" s="36"/>
      <c r="AA58" s="36"/>
      <c r="AB58" s="36"/>
      <c r="AC58" s="36"/>
      <c r="AD58" s="36"/>
      <c r="AE58" s="36"/>
    </row>
    <row r="59" spans="1:47" s="2" customFormat="1" ht="22.9" customHeight="1" x14ac:dyDescent="0.2">
      <c r="A59" s="36"/>
      <c r="B59" s="37"/>
      <c r="C59" s="135" t="s">
        <v>72</v>
      </c>
      <c r="D59" s="38"/>
      <c r="E59" s="38"/>
      <c r="F59" s="38"/>
      <c r="G59" s="38"/>
      <c r="H59" s="38"/>
      <c r="I59" s="38"/>
      <c r="J59" s="79">
        <f>J83</f>
        <v>0</v>
      </c>
      <c r="K59" s="38"/>
      <c r="L59" s="108"/>
      <c r="S59" s="36"/>
      <c r="T59" s="36"/>
      <c r="U59" s="36"/>
      <c r="V59" s="36"/>
      <c r="W59" s="36"/>
      <c r="X59" s="36"/>
      <c r="Y59" s="36"/>
      <c r="Z59" s="36"/>
      <c r="AA59" s="36"/>
      <c r="AB59" s="36"/>
      <c r="AC59" s="36"/>
      <c r="AD59" s="36"/>
      <c r="AE59" s="36"/>
      <c r="AU59" s="19" t="s">
        <v>101</v>
      </c>
    </row>
    <row r="60" spans="1:47" s="9" customFormat="1" ht="24.95" customHeight="1" x14ac:dyDescent="0.2">
      <c r="B60" s="136"/>
      <c r="C60" s="137"/>
      <c r="D60" s="138" t="s">
        <v>102</v>
      </c>
      <c r="E60" s="139"/>
      <c r="F60" s="139"/>
      <c r="G60" s="139"/>
      <c r="H60" s="139"/>
      <c r="I60" s="139"/>
      <c r="J60" s="140">
        <f>J84</f>
        <v>0</v>
      </c>
      <c r="K60" s="137"/>
      <c r="L60" s="141"/>
    </row>
    <row r="61" spans="1:47" s="10" customFormat="1" ht="19.899999999999999" customHeight="1" x14ac:dyDescent="0.2">
      <c r="B61" s="142"/>
      <c r="C61" s="143"/>
      <c r="D61" s="144" t="s">
        <v>1044</v>
      </c>
      <c r="E61" s="145"/>
      <c r="F61" s="145"/>
      <c r="G61" s="145"/>
      <c r="H61" s="145"/>
      <c r="I61" s="145"/>
      <c r="J61" s="146">
        <f>J85</f>
        <v>0</v>
      </c>
      <c r="K61" s="143"/>
      <c r="L61" s="147"/>
    </row>
    <row r="62" spans="1:47" s="9" customFormat="1" ht="24.95" customHeight="1" x14ac:dyDescent="0.2">
      <c r="B62" s="136"/>
      <c r="C62" s="137"/>
      <c r="D62" s="138" t="s">
        <v>984</v>
      </c>
      <c r="E62" s="139"/>
      <c r="F62" s="139"/>
      <c r="G62" s="139"/>
      <c r="H62" s="139"/>
      <c r="I62" s="139"/>
      <c r="J62" s="140">
        <f>J134</f>
        <v>0</v>
      </c>
      <c r="K62" s="137"/>
      <c r="L62" s="141"/>
    </row>
    <row r="63" spans="1:47" s="9" customFormat="1" ht="24.95" customHeight="1" x14ac:dyDescent="0.2">
      <c r="B63" s="136"/>
      <c r="C63" s="137"/>
      <c r="D63" s="138" t="s">
        <v>1045</v>
      </c>
      <c r="E63" s="139"/>
      <c r="F63" s="139"/>
      <c r="G63" s="139"/>
      <c r="H63" s="139"/>
      <c r="I63" s="139"/>
      <c r="J63" s="140">
        <f>J169</f>
        <v>0</v>
      </c>
      <c r="K63" s="137"/>
      <c r="L63" s="141"/>
    </row>
    <row r="64" spans="1:47" s="2" customFormat="1" ht="21.75" customHeight="1" x14ac:dyDescent="0.2">
      <c r="A64" s="36"/>
      <c r="B64" s="37"/>
      <c r="C64" s="38"/>
      <c r="D64" s="38"/>
      <c r="E64" s="38"/>
      <c r="F64" s="38"/>
      <c r="G64" s="38"/>
      <c r="H64" s="38"/>
      <c r="I64" s="38"/>
      <c r="J64" s="38"/>
      <c r="K64" s="38"/>
      <c r="L64" s="108"/>
      <c r="S64" s="36"/>
      <c r="T64" s="36"/>
      <c r="U64" s="36"/>
      <c r="V64" s="36"/>
      <c r="W64" s="36"/>
      <c r="X64" s="36"/>
      <c r="Y64" s="36"/>
      <c r="Z64" s="36"/>
      <c r="AA64" s="36"/>
      <c r="AB64" s="36"/>
      <c r="AC64" s="36"/>
      <c r="AD64" s="36"/>
      <c r="AE64" s="36"/>
    </row>
    <row r="65" spans="1:31" s="2" customFormat="1" ht="6.95" customHeight="1" x14ac:dyDescent="0.2">
      <c r="A65" s="36"/>
      <c r="B65" s="49"/>
      <c r="C65" s="50"/>
      <c r="D65" s="50"/>
      <c r="E65" s="50"/>
      <c r="F65" s="50"/>
      <c r="G65" s="50"/>
      <c r="H65" s="50"/>
      <c r="I65" s="50"/>
      <c r="J65" s="50"/>
      <c r="K65" s="50"/>
      <c r="L65" s="108"/>
      <c r="S65" s="36"/>
      <c r="T65" s="36"/>
      <c r="U65" s="36"/>
      <c r="V65" s="36"/>
      <c r="W65" s="36"/>
      <c r="X65" s="36"/>
      <c r="Y65" s="36"/>
      <c r="Z65" s="36"/>
      <c r="AA65" s="36"/>
      <c r="AB65" s="36"/>
      <c r="AC65" s="36"/>
      <c r="AD65" s="36"/>
      <c r="AE65" s="36"/>
    </row>
    <row r="69" spans="1:31" s="2" customFormat="1" ht="6.95" customHeight="1" x14ac:dyDescent="0.2">
      <c r="A69" s="36"/>
      <c r="B69" s="51"/>
      <c r="C69" s="52"/>
      <c r="D69" s="52"/>
      <c r="E69" s="52"/>
      <c r="F69" s="52"/>
      <c r="G69" s="52"/>
      <c r="H69" s="52"/>
      <c r="I69" s="52"/>
      <c r="J69" s="52"/>
      <c r="K69" s="52"/>
      <c r="L69" s="108"/>
      <c r="S69" s="36"/>
      <c r="T69" s="36"/>
      <c r="U69" s="36"/>
      <c r="V69" s="36"/>
      <c r="W69" s="36"/>
      <c r="X69" s="36"/>
      <c r="Y69" s="36"/>
      <c r="Z69" s="36"/>
      <c r="AA69" s="36"/>
      <c r="AB69" s="36"/>
      <c r="AC69" s="36"/>
      <c r="AD69" s="36"/>
      <c r="AE69" s="36"/>
    </row>
    <row r="70" spans="1:31" s="2" customFormat="1" ht="24.95" customHeight="1" x14ac:dyDescent="0.2">
      <c r="A70" s="36"/>
      <c r="B70" s="37"/>
      <c r="C70" s="25" t="s">
        <v>115</v>
      </c>
      <c r="D70" s="38"/>
      <c r="E70" s="38"/>
      <c r="F70" s="38"/>
      <c r="G70" s="38"/>
      <c r="H70" s="38"/>
      <c r="I70" s="38"/>
      <c r="J70" s="38"/>
      <c r="K70" s="38"/>
      <c r="L70" s="108"/>
      <c r="S70" s="36"/>
      <c r="T70" s="36"/>
      <c r="U70" s="36"/>
      <c r="V70" s="36"/>
      <c r="W70" s="36"/>
      <c r="X70" s="36"/>
      <c r="Y70" s="36"/>
      <c r="Z70" s="36"/>
      <c r="AA70" s="36"/>
      <c r="AB70" s="36"/>
      <c r="AC70" s="36"/>
      <c r="AD70" s="36"/>
      <c r="AE70" s="36"/>
    </row>
    <row r="71" spans="1:31" s="2" customFormat="1" ht="6.95" customHeight="1" x14ac:dyDescent="0.2">
      <c r="A71" s="36"/>
      <c r="B71" s="37"/>
      <c r="C71" s="38"/>
      <c r="D71" s="38"/>
      <c r="E71" s="38"/>
      <c r="F71" s="38"/>
      <c r="G71" s="38"/>
      <c r="H71" s="38"/>
      <c r="I71" s="38"/>
      <c r="J71" s="38"/>
      <c r="K71" s="38"/>
      <c r="L71" s="108"/>
      <c r="S71" s="36"/>
      <c r="T71" s="36"/>
      <c r="U71" s="36"/>
      <c r="V71" s="36"/>
      <c r="W71" s="36"/>
      <c r="X71" s="36"/>
      <c r="Y71" s="36"/>
      <c r="Z71" s="36"/>
      <c r="AA71" s="36"/>
      <c r="AB71" s="36"/>
      <c r="AC71" s="36"/>
      <c r="AD71" s="36"/>
      <c r="AE71" s="36"/>
    </row>
    <row r="72" spans="1:31" s="2" customFormat="1" ht="12" customHeight="1" x14ac:dyDescent="0.2">
      <c r="A72" s="36"/>
      <c r="B72" s="37"/>
      <c r="C72" s="31" t="s">
        <v>16</v>
      </c>
      <c r="D72" s="38"/>
      <c r="E72" s="38"/>
      <c r="F72" s="38"/>
      <c r="G72" s="38"/>
      <c r="H72" s="38"/>
      <c r="I72" s="38"/>
      <c r="J72" s="38"/>
      <c r="K72" s="38"/>
      <c r="L72" s="108"/>
      <c r="S72" s="36"/>
      <c r="T72" s="36"/>
      <c r="U72" s="36"/>
      <c r="V72" s="36"/>
      <c r="W72" s="36"/>
      <c r="X72" s="36"/>
      <c r="Y72" s="36"/>
      <c r="Z72" s="36"/>
      <c r="AA72" s="36"/>
      <c r="AB72" s="36"/>
      <c r="AC72" s="36"/>
      <c r="AD72" s="36"/>
      <c r="AE72" s="36"/>
    </row>
    <row r="73" spans="1:31" s="2" customFormat="1" ht="16.5" customHeight="1" x14ac:dyDescent="0.2">
      <c r="A73" s="36"/>
      <c r="B73" s="37"/>
      <c r="C73" s="38"/>
      <c r="D73" s="38"/>
      <c r="E73" s="389" t="str">
        <f>E7</f>
        <v>Oprava mostu v km 1,122 na trati Hanušovice - Mikulovice</v>
      </c>
      <c r="F73" s="390"/>
      <c r="G73" s="390"/>
      <c r="H73" s="390"/>
      <c r="I73" s="38"/>
      <c r="J73" s="38"/>
      <c r="K73" s="38"/>
      <c r="L73" s="108"/>
      <c r="S73" s="36"/>
      <c r="T73" s="36"/>
      <c r="U73" s="36"/>
      <c r="V73" s="36"/>
      <c r="W73" s="36"/>
      <c r="X73" s="36"/>
      <c r="Y73" s="36"/>
      <c r="Z73" s="36"/>
      <c r="AA73" s="36"/>
      <c r="AB73" s="36"/>
      <c r="AC73" s="36"/>
      <c r="AD73" s="36"/>
      <c r="AE73" s="36"/>
    </row>
    <row r="74" spans="1:31" s="2" customFormat="1" ht="12" customHeight="1" x14ac:dyDescent="0.2">
      <c r="A74" s="36"/>
      <c r="B74" s="37"/>
      <c r="C74" s="31" t="s">
        <v>96</v>
      </c>
      <c r="D74" s="38"/>
      <c r="E74" s="38"/>
      <c r="F74" s="38"/>
      <c r="G74" s="38"/>
      <c r="H74" s="38"/>
      <c r="I74" s="38"/>
      <c r="J74" s="38"/>
      <c r="K74" s="38"/>
      <c r="L74" s="108"/>
      <c r="S74" s="36"/>
      <c r="T74" s="36"/>
      <c r="U74" s="36"/>
      <c r="V74" s="36"/>
      <c r="W74" s="36"/>
      <c r="X74" s="36"/>
      <c r="Y74" s="36"/>
      <c r="Z74" s="36"/>
      <c r="AA74" s="36"/>
      <c r="AB74" s="36"/>
      <c r="AC74" s="36"/>
      <c r="AD74" s="36"/>
      <c r="AE74" s="36"/>
    </row>
    <row r="75" spans="1:31" s="2" customFormat="1" ht="16.5" customHeight="1" x14ac:dyDescent="0.2">
      <c r="A75" s="36"/>
      <c r="B75" s="37"/>
      <c r="C75" s="38"/>
      <c r="D75" s="38"/>
      <c r="E75" s="342" t="str">
        <f>E9</f>
        <v>SO 02 - Železniční svršek</v>
      </c>
      <c r="F75" s="391"/>
      <c r="G75" s="391"/>
      <c r="H75" s="391"/>
      <c r="I75" s="38"/>
      <c r="J75" s="38"/>
      <c r="K75" s="38"/>
      <c r="L75" s="108"/>
      <c r="S75" s="36"/>
      <c r="T75" s="36"/>
      <c r="U75" s="36"/>
      <c r="V75" s="36"/>
      <c r="W75" s="36"/>
      <c r="X75" s="36"/>
      <c r="Y75" s="36"/>
      <c r="Z75" s="36"/>
      <c r="AA75" s="36"/>
      <c r="AB75" s="36"/>
      <c r="AC75" s="36"/>
      <c r="AD75" s="36"/>
      <c r="AE75" s="36"/>
    </row>
    <row r="76" spans="1:31" s="2" customFormat="1" ht="6.95" customHeight="1" x14ac:dyDescent="0.2">
      <c r="A76" s="36"/>
      <c r="B76" s="37"/>
      <c r="C76" s="38"/>
      <c r="D76" s="38"/>
      <c r="E76" s="38"/>
      <c r="F76" s="38"/>
      <c r="G76" s="38"/>
      <c r="H76" s="38"/>
      <c r="I76" s="38"/>
      <c r="J76" s="38"/>
      <c r="K76" s="38"/>
      <c r="L76" s="108"/>
      <c r="S76" s="36"/>
      <c r="T76" s="36"/>
      <c r="U76" s="36"/>
      <c r="V76" s="36"/>
      <c r="W76" s="36"/>
      <c r="X76" s="36"/>
      <c r="Y76" s="36"/>
      <c r="Z76" s="36"/>
      <c r="AA76" s="36"/>
      <c r="AB76" s="36"/>
      <c r="AC76" s="36"/>
      <c r="AD76" s="36"/>
      <c r="AE76" s="36"/>
    </row>
    <row r="77" spans="1:31" s="2" customFormat="1" ht="12" customHeight="1" x14ac:dyDescent="0.2">
      <c r="A77" s="36"/>
      <c r="B77" s="37"/>
      <c r="C77" s="31" t="s">
        <v>21</v>
      </c>
      <c r="D77" s="38"/>
      <c r="E77" s="38"/>
      <c r="F77" s="29" t="str">
        <f>F12</f>
        <v>Hanušovice</v>
      </c>
      <c r="G77" s="38"/>
      <c r="H77" s="38"/>
      <c r="I77" s="31" t="s">
        <v>23</v>
      </c>
      <c r="J77" s="61" t="str">
        <f>IF(J12="","",J12)</f>
        <v>3. 2. 2022</v>
      </c>
      <c r="K77" s="38"/>
      <c r="L77" s="108"/>
      <c r="S77" s="36"/>
      <c r="T77" s="36"/>
      <c r="U77" s="36"/>
      <c r="V77" s="36"/>
      <c r="W77" s="36"/>
      <c r="X77" s="36"/>
      <c r="Y77" s="36"/>
      <c r="Z77" s="36"/>
      <c r="AA77" s="36"/>
      <c r="AB77" s="36"/>
      <c r="AC77" s="36"/>
      <c r="AD77" s="36"/>
      <c r="AE77" s="36"/>
    </row>
    <row r="78" spans="1:31" s="2" customFormat="1" ht="6.95" customHeight="1" x14ac:dyDescent="0.2">
      <c r="A78" s="36"/>
      <c r="B78" s="37"/>
      <c r="C78" s="38"/>
      <c r="D78" s="38"/>
      <c r="E78" s="38"/>
      <c r="F78" s="38"/>
      <c r="G78" s="38"/>
      <c r="H78" s="38"/>
      <c r="I78" s="38"/>
      <c r="J78" s="38"/>
      <c r="K78" s="38"/>
      <c r="L78" s="108"/>
      <c r="S78" s="36"/>
      <c r="T78" s="36"/>
      <c r="U78" s="36"/>
      <c r="V78" s="36"/>
      <c r="W78" s="36"/>
      <c r="X78" s="36"/>
      <c r="Y78" s="36"/>
      <c r="Z78" s="36"/>
      <c r="AA78" s="36"/>
      <c r="AB78" s="36"/>
      <c r="AC78" s="36"/>
      <c r="AD78" s="36"/>
      <c r="AE78" s="36"/>
    </row>
    <row r="79" spans="1:31" s="2" customFormat="1" ht="15.2" customHeight="1" x14ac:dyDescent="0.2">
      <c r="A79" s="36"/>
      <c r="B79" s="37"/>
      <c r="C79" s="31" t="s">
        <v>25</v>
      </c>
      <c r="D79" s="38"/>
      <c r="E79" s="38"/>
      <c r="F79" s="29" t="str">
        <f>E15</f>
        <v>Správa železnic, státní organizace</v>
      </c>
      <c r="G79" s="38"/>
      <c r="H79" s="38"/>
      <c r="I79" s="31" t="s">
        <v>33</v>
      </c>
      <c r="J79" s="34" t="str">
        <f>E21</f>
        <v xml:space="preserve"> </v>
      </c>
      <c r="K79" s="38"/>
      <c r="L79" s="108"/>
      <c r="S79" s="36"/>
      <c r="T79" s="36"/>
      <c r="U79" s="36"/>
      <c r="V79" s="36"/>
      <c r="W79" s="36"/>
      <c r="X79" s="36"/>
      <c r="Y79" s="36"/>
      <c r="Z79" s="36"/>
      <c r="AA79" s="36"/>
      <c r="AB79" s="36"/>
      <c r="AC79" s="36"/>
      <c r="AD79" s="36"/>
      <c r="AE79" s="36"/>
    </row>
    <row r="80" spans="1:31" s="2" customFormat="1" ht="15.2" customHeight="1" x14ac:dyDescent="0.2">
      <c r="A80" s="36"/>
      <c r="B80" s="37"/>
      <c r="C80" s="31" t="s">
        <v>31</v>
      </c>
      <c r="D80" s="38"/>
      <c r="E80" s="38"/>
      <c r="F80" s="29" t="str">
        <f>IF(E18="","",E18)</f>
        <v>Vyplň údaj</v>
      </c>
      <c r="G80" s="38"/>
      <c r="H80" s="38"/>
      <c r="I80" s="31" t="s">
        <v>36</v>
      </c>
      <c r="J80" s="34" t="str">
        <f>E24</f>
        <v>Ing Basler Miroslav</v>
      </c>
      <c r="K80" s="38"/>
      <c r="L80" s="108"/>
      <c r="S80" s="36"/>
      <c r="T80" s="36"/>
      <c r="U80" s="36"/>
      <c r="V80" s="36"/>
      <c r="W80" s="36"/>
      <c r="X80" s="36"/>
      <c r="Y80" s="36"/>
      <c r="Z80" s="36"/>
      <c r="AA80" s="36"/>
      <c r="AB80" s="36"/>
      <c r="AC80" s="36"/>
      <c r="AD80" s="36"/>
      <c r="AE80" s="36"/>
    </row>
    <row r="81" spans="1:65" s="2" customFormat="1" ht="10.35" customHeight="1" x14ac:dyDescent="0.2">
      <c r="A81" s="36"/>
      <c r="B81" s="37"/>
      <c r="C81" s="38"/>
      <c r="D81" s="38"/>
      <c r="E81" s="38"/>
      <c r="F81" s="38"/>
      <c r="G81" s="38"/>
      <c r="H81" s="38"/>
      <c r="I81" s="38"/>
      <c r="J81" s="38"/>
      <c r="K81" s="38"/>
      <c r="L81" s="108"/>
      <c r="S81" s="36"/>
      <c r="T81" s="36"/>
      <c r="U81" s="36"/>
      <c r="V81" s="36"/>
      <c r="W81" s="36"/>
      <c r="X81" s="36"/>
      <c r="Y81" s="36"/>
      <c r="Z81" s="36"/>
      <c r="AA81" s="36"/>
      <c r="AB81" s="36"/>
      <c r="AC81" s="36"/>
      <c r="AD81" s="36"/>
      <c r="AE81" s="36"/>
    </row>
    <row r="82" spans="1:65" s="11" customFormat="1" ht="29.25" customHeight="1" x14ac:dyDescent="0.2">
      <c r="A82" s="148"/>
      <c r="B82" s="149"/>
      <c r="C82" s="150" t="s">
        <v>116</v>
      </c>
      <c r="D82" s="151" t="s">
        <v>59</v>
      </c>
      <c r="E82" s="151" t="s">
        <v>55</v>
      </c>
      <c r="F82" s="151" t="s">
        <v>56</v>
      </c>
      <c r="G82" s="151" t="s">
        <v>117</v>
      </c>
      <c r="H82" s="151" t="s">
        <v>118</v>
      </c>
      <c r="I82" s="151" t="s">
        <v>119</v>
      </c>
      <c r="J82" s="151" t="s">
        <v>100</v>
      </c>
      <c r="K82" s="152" t="s">
        <v>120</v>
      </c>
      <c r="L82" s="153"/>
      <c r="M82" s="70" t="s">
        <v>19</v>
      </c>
      <c r="N82" s="71" t="s">
        <v>44</v>
      </c>
      <c r="O82" s="71" t="s">
        <v>121</v>
      </c>
      <c r="P82" s="71" t="s">
        <v>122</v>
      </c>
      <c r="Q82" s="71" t="s">
        <v>123</v>
      </c>
      <c r="R82" s="71" t="s">
        <v>124</v>
      </c>
      <c r="S82" s="71" t="s">
        <v>125</v>
      </c>
      <c r="T82" s="72" t="s">
        <v>126</v>
      </c>
      <c r="U82" s="148"/>
      <c r="V82" s="148"/>
      <c r="W82" s="148"/>
      <c r="X82" s="148"/>
      <c r="Y82" s="148"/>
      <c r="Z82" s="148"/>
      <c r="AA82" s="148"/>
      <c r="AB82" s="148"/>
      <c r="AC82" s="148"/>
      <c r="AD82" s="148"/>
      <c r="AE82" s="148"/>
    </row>
    <row r="83" spans="1:65" s="2" customFormat="1" ht="22.9" customHeight="1" x14ac:dyDescent="0.25">
      <c r="A83" s="36"/>
      <c r="B83" s="37"/>
      <c r="C83" s="77" t="s">
        <v>127</v>
      </c>
      <c r="D83" s="38"/>
      <c r="E83" s="38"/>
      <c r="F83" s="38"/>
      <c r="G83" s="38"/>
      <c r="H83" s="38"/>
      <c r="I83" s="38"/>
      <c r="J83" s="154">
        <f>BK83</f>
        <v>0</v>
      </c>
      <c r="K83" s="38"/>
      <c r="L83" s="41"/>
      <c r="M83" s="73"/>
      <c r="N83" s="155"/>
      <c r="O83" s="74"/>
      <c r="P83" s="156">
        <f>P84+P134+P169</f>
        <v>0</v>
      </c>
      <c r="Q83" s="74"/>
      <c r="R83" s="156">
        <f>R84+R134+R169</f>
        <v>54.865000000000002</v>
      </c>
      <c r="S83" s="74"/>
      <c r="T83" s="157">
        <f>T84+T134+T169</f>
        <v>0</v>
      </c>
      <c r="U83" s="36"/>
      <c r="V83" s="36"/>
      <c r="W83" s="36"/>
      <c r="X83" s="36"/>
      <c r="Y83" s="36"/>
      <c r="Z83" s="36"/>
      <c r="AA83" s="36"/>
      <c r="AB83" s="36"/>
      <c r="AC83" s="36"/>
      <c r="AD83" s="36"/>
      <c r="AE83" s="36"/>
      <c r="AT83" s="19" t="s">
        <v>73</v>
      </c>
      <c r="AU83" s="19" t="s">
        <v>101</v>
      </c>
      <c r="BK83" s="158">
        <f>BK84+BK134+BK169</f>
        <v>0</v>
      </c>
    </row>
    <row r="84" spans="1:65" s="12" customFormat="1" ht="25.9" customHeight="1" x14ac:dyDescent="0.2">
      <c r="B84" s="159"/>
      <c r="C84" s="160"/>
      <c r="D84" s="161" t="s">
        <v>73</v>
      </c>
      <c r="E84" s="162" t="s">
        <v>128</v>
      </c>
      <c r="F84" s="162" t="s">
        <v>129</v>
      </c>
      <c r="G84" s="160"/>
      <c r="H84" s="160"/>
      <c r="I84" s="163"/>
      <c r="J84" s="164">
        <f>BK84</f>
        <v>0</v>
      </c>
      <c r="K84" s="160"/>
      <c r="L84" s="165"/>
      <c r="M84" s="166"/>
      <c r="N84" s="167"/>
      <c r="O84" s="167"/>
      <c r="P84" s="168">
        <f>P85</f>
        <v>0</v>
      </c>
      <c r="Q84" s="167"/>
      <c r="R84" s="168">
        <f>R85</f>
        <v>2.5</v>
      </c>
      <c r="S84" s="167"/>
      <c r="T84" s="169">
        <f>T85</f>
        <v>0</v>
      </c>
      <c r="AR84" s="170" t="s">
        <v>82</v>
      </c>
      <c r="AT84" s="171" t="s">
        <v>73</v>
      </c>
      <c r="AU84" s="171" t="s">
        <v>74</v>
      </c>
      <c r="AY84" s="170" t="s">
        <v>130</v>
      </c>
      <c r="BK84" s="172">
        <f>BK85</f>
        <v>0</v>
      </c>
    </row>
    <row r="85" spans="1:65" s="12" customFormat="1" ht="22.9" customHeight="1" x14ac:dyDescent="0.2">
      <c r="B85" s="159"/>
      <c r="C85" s="160"/>
      <c r="D85" s="161" t="s">
        <v>73</v>
      </c>
      <c r="E85" s="173" t="s">
        <v>160</v>
      </c>
      <c r="F85" s="173" t="s">
        <v>1046</v>
      </c>
      <c r="G85" s="160"/>
      <c r="H85" s="160"/>
      <c r="I85" s="163"/>
      <c r="J85" s="174">
        <f>BK85</f>
        <v>0</v>
      </c>
      <c r="K85" s="160"/>
      <c r="L85" s="165"/>
      <c r="M85" s="166"/>
      <c r="N85" s="167"/>
      <c r="O85" s="167"/>
      <c r="P85" s="168">
        <f>SUM(P86:P133)</f>
        <v>0</v>
      </c>
      <c r="Q85" s="167"/>
      <c r="R85" s="168">
        <f>SUM(R86:R133)</f>
        <v>2.5</v>
      </c>
      <c r="S85" s="167"/>
      <c r="T85" s="169">
        <f>SUM(T86:T133)</f>
        <v>0</v>
      </c>
      <c r="AR85" s="170" t="s">
        <v>82</v>
      </c>
      <c r="AT85" s="171" t="s">
        <v>73</v>
      </c>
      <c r="AU85" s="171" t="s">
        <v>82</v>
      </c>
      <c r="AY85" s="170" t="s">
        <v>130</v>
      </c>
      <c r="BK85" s="172">
        <f>SUM(BK86:BK133)</f>
        <v>0</v>
      </c>
    </row>
    <row r="86" spans="1:65" s="2" customFormat="1" ht="37.9" customHeight="1" x14ac:dyDescent="0.2">
      <c r="A86" s="36"/>
      <c r="B86" s="37"/>
      <c r="C86" s="175" t="s">
        <v>82</v>
      </c>
      <c r="D86" s="175" t="s">
        <v>132</v>
      </c>
      <c r="E86" s="176" t="s">
        <v>1047</v>
      </c>
      <c r="F86" s="177" t="s">
        <v>1048</v>
      </c>
      <c r="G86" s="178" t="s">
        <v>135</v>
      </c>
      <c r="H86" s="179">
        <v>13</v>
      </c>
      <c r="I86" s="180"/>
      <c r="J86" s="181">
        <f>ROUND(I86*H86,2)</f>
        <v>0</v>
      </c>
      <c r="K86" s="177" t="s">
        <v>989</v>
      </c>
      <c r="L86" s="41"/>
      <c r="M86" s="182" t="s">
        <v>19</v>
      </c>
      <c r="N86" s="183" t="s">
        <v>45</v>
      </c>
      <c r="O86" s="66"/>
      <c r="P86" s="184">
        <f>O86*H86</f>
        <v>0</v>
      </c>
      <c r="Q86" s="184">
        <v>0</v>
      </c>
      <c r="R86" s="184">
        <f>Q86*H86</f>
        <v>0</v>
      </c>
      <c r="S86" s="184">
        <v>0</v>
      </c>
      <c r="T86" s="185">
        <f>S86*H86</f>
        <v>0</v>
      </c>
      <c r="U86" s="36"/>
      <c r="V86" s="36"/>
      <c r="W86" s="36"/>
      <c r="X86" s="36"/>
      <c r="Y86" s="36"/>
      <c r="Z86" s="36"/>
      <c r="AA86" s="36"/>
      <c r="AB86" s="36"/>
      <c r="AC86" s="36"/>
      <c r="AD86" s="36"/>
      <c r="AE86" s="36"/>
      <c r="AR86" s="186" t="s">
        <v>137</v>
      </c>
      <c r="AT86" s="186" t="s">
        <v>132</v>
      </c>
      <c r="AU86" s="186" t="s">
        <v>84</v>
      </c>
      <c r="AY86" s="19" t="s">
        <v>130</v>
      </c>
      <c r="BE86" s="187">
        <f>IF(N86="základní",J86,0)</f>
        <v>0</v>
      </c>
      <c r="BF86" s="187">
        <f>IF(N86="snížená",J86,0)</f>
        <v>0</v>
      </c>
      <c r="BG86" s="187">
        <f>IF(N86="zákl. přenesená",J86,0)</f>
        <v>0</v>
      </c>
      <c r="BH86" s="187">
        <f>IF(N86="sníž. přenesená",J86,0)</f>
        <v>0</v>
      </c>
      <c r="BI86" s="187">
        <f>IF(N86="nulová",J86,0)</f>
        <v>0</v>
      </c>
      <c r="BJ86" s="19" t="s">
        <v>82</v>
      </c>
      <c r="BK86" s="187">
        <f>ROUND(I86*H86,2)</f>
        <v>0</v>
      </c>
      <c r="BL86" s="19" t="s">
        <v>137</v>
      </c>
      <c r="BM86" s="186" t="s">
        <v>1049</v>
      </c>
    </row>
    <row r="87" spans="1:65" s="14" customFormat="1" ht="11.25" x14ac:dyDescent="0.2">
      <c r="B87" s="204"/>
      <c r="C87" s="205"/>
      <c r="D87" s="195" t="s">
        <v>140</v>
      </c>
      <c r="E87" s="206" t="s">
        <v>19</v>
      </c>
      <c r="F87" s="207" t="s">
        <v>1050</v>
      </c>
      <c r="G87" s="205"/>
      <c r="H87" s="208">
        <v>13</v>
      </c>
      <c r="I87" s="209"/>
      <c r="J87" s="205"/>
      <c r="K87" s="205"/>
      <c r="L87" s="210"/>
      <c r="M87" s="211"/>
      <c r="N87" s="212"/>
      <c r="O87" s="212"/>
      <c r="P87" s="212"/>
      <c r="Q87" s="212"/>
      <c r="R87" s="212"/>
      <c r="S87" s="212"/>
      <c r="T87" s="213"/>
      <c r="AT87" s="214" t="s">
        <v>140</v>
      </c>
      <c r="AU87" s="214" t="s">
        <v>84</v>
      </c>
      <c r="AV87" s="14" t="s">
        <v>84</v>
      </c>
      <c r="AW87" s="14" t="s">
        <v>35</v>
      </c>
      <c r="AX87" s="14" t="s">
        <v>74</v>
      </c>
      <c r="AY87" s="214" t="s">
        <v>130</v>
      </c>
    </row>
    <row r="88" spans="1:65" s="15" customFormat="1" ht="11.25" x14ac:dyDescent="0.2">
      <c r="B88" s="215"/>
      <c r="C88" s="216"/>
      <c r="D88" s="195" t="s">
        <v>140</v>
      </c>
      <c r="E88" s="217" t="s">
        <v>19</v>
      </c>
      <c r="F88" s="218" t="s">
        <v>143</v>
      </c>
      <c r="G88" s="216"/>
      <c r="H88" s="219">
        <v>13</v>
      </c>
      <c r="I88" s="220"/>
      <c r="J88" s="216"/>
      <c r="K88" s="216"/>
      <c r="L88" s="221"/>
      <c r="M88" s="222"/>
      <c r="N88" s="223"/>
      <c r="O88" s="223"/>
      <c r="P88" s="223"/>
      <c r="Q88" s="223"/>
      <c r="R88" s="223"/>
      <c r="S88" s="223"/>
      <c r="T88" s="224"/>
      <c r="AT88" s="225" t="s">
        <v>140</v>
      </c>
      <c r="AU88" s="225" t="s">
        <v>84</v>
      </c>
      <c r="AV88" s="15" t="s">
        <v>137</v>
      </c>
      <c r="AW88" s="15" t="s">
        <v>35</v>
      </c>
      <c r="AX88" s="15" t="s">
        <v>82</v>
      </c>
      <c r="AY88" s="225" t="s">
        <v>130</v>
      </c>
    </row>
    <row r="89" spans="1:65" s="2" customFormat="1" ht="37.9" customHeight="1" x14ac:dyDescent="0.2">
      <c r="A89" s="36"/>
      <c r="B89" s="37"/>
      <c r="C89" s="175" t="s">
        <v>84</v>
      </c>
      <c r="D89" s="175" t="s">
        <v>132</v>
      </c>
      <c r="E89" s="176" t="s">
        <v>1051</v>
      </c>
      <c r="F89" s="177" t="s">
        <v>1052</v>
      </c>
      <c r="G89" s="178" t="s">
        <v>207</v>
      </c>
      <c r="H89" s="179">
        <v>1.2</v>
      </c>
      <c r="I89" s="180"/>
      <c r="J89" s="181">
        <f>ROUND(I89*H89,2)</f>
        <v>0</v>
      </c>
      <c r="K89" s="177" t="s">
        <v>989</v>
      </c>
      <c r="L89" s="41"/>
      <c r="M89" s="182" t="s">
        <v>19</v>
      </c>
      <c r="N89" s="183" t="s">
        <v>45</v>
      </c>
      <c r="O89" s="66"/>
      <c r="P89" s="184">
        <f>O89*H89</f>
        <v>0</v>
      </c>
      <c r="Q89" s="184">
        <v>0</v>
      </c>
      <c r="R89" s="184">
        <f>Q89*H89</f>
        <v>0</v>
      </c>
      <c r="S89" s="184">
        <v>0</v>
      </c>
      <c r="T89" s="185">
        <f>S89*H89</f>
        <v>0</v>
      </c>
      <c r="U89" s="36"/>
      <c r="V89" s="36"/>
      <c r="W89" s="36"/>
      <c r="X89" s="36"/>
      <c r="Y89" s="36"/>
      <c r="Z89" s="36"/>
      <c r="AA89" s="36"/>
      <c r="AB89" s="36"/>
      <c r="AC89" s="36"/>
      <c r="AD89" s="36"/>
      <c r="AE89" s="36"/>
      <c r="AR89" s="186" t="s">
        <v>137</v>
      </c>
      <c r="AT89" s="186" t="s">
        <v>132</v>
      </c>
      <c r="AU89" s="186" t="s">
        <v>84</v>
      </c>
      <c r="AY89" s="19" t="s">
        <v>130</v>
      </c>
      <c r="BE89" s="187">
        <f>IF(N89="základní",J89,0)</f>
        <v>0</v>
      </c>
      <c r="BF89" s="187">
        <f>IF(N89="snížená",J89,0)</f>
        <v>0</v>
      </c>
      <c r="BG89" s="187">
        <f>IF(N89="zákl. přenesená",J89,0)</f>
        <v>0</v>
      </c>
      <c r="BH89" s="187">
        <f>IF(N89="sníž. přenesená",J89,0)</f>
        <v>0</v>
      </c>
      <c r="BI89" s="187">
        <f>IF(N89="nulová",J89,0)</f>
        <v>0</v>
      </c>
      <c r="BJ89" s="19" t="s">
        <v>82</v>
      </c>
      <c r="BK89" s="187">
        <f>ROUND(I89*H89,2)</f>
        <v>0</v>
      </c>
      <c r="BL89" s="19" t="s">
        <v>137</v>
      </c>
      <c r="BM89" s="186" t="s">
        <v>1053</v>
      </c>
    </row>
    <row r="90" spans="1:65" s="14" customFormat="1" ht="11.25" x14ac:dyDescent="0.2">
      <c r="B90" s="204"/>
      <c r="C90" s="205"/>
      <c r="D90" s="195" t="s">
        <v>140</v>
      </c>
      <c r="E90" s="206" t="s">
        <v>19</v>
      </c>
      <c r="F90" s="207" t="s">
        <v>1054</v>
      </c>
      <c r="G90" s="205"/>
      <c r="H90" s="208">
        <v>1.2</v>
      </c>
      <c r="I90" s="209"/>
      <c r="J90" s="205"/>
      <c r="K90" s="205"/>
      <c r="L90" s="210"/>
      <c r="M90" s="211"/>
      <c r="N90" s="212"/>
      <c r="O90" s="212"/>
      <c r="P90" s="212"/>
      <c r="Q90" s="212"/>
      <c r="R90" s="212"/>
      <c r="S90" s="212"/>
      <c r="T90" s="213"/>
      <c r="AT90" s="214" t="s">
        <v>140</v>
      </c>
      <c r="AU90" s="214" t="s">
        <v>84</v>
      </c>
      <c r="AV90" s="14" t="s">
        <v>84</v>
      </c>
      <c r="AW90" s="14" t="s">
        <v>35</v>
      </c>
      <c r="AX90" s="14" t="s">
        <v>74</v>
      </c>
      <c r="AY90" s="214" t="s">
        <v>130</v>
      </c>
    </row>
    <row r="91" spans="1:65" s="15" customFormat="1" ht="11.25" x14ac:dyDescent="0.2">
      <c r="B91" s="215"/>
      <c r="C91" s="216"/>
      <c r="D91" s="195" t="s">
        <v>140</v>
      </c>
      <c r="E91" s="217" t="s">
        <v>19</v>
      </c>
      <c r="F91" s="218" t="s">
        <v>143</v>
      </c>
      <c r="G91" s="216"/>
      <c r="H91" s="219">
        <v>1.2</v>
      </c>
      <c r="I91" s="220"/>
      <c r="J91" s="216"/>
      <c r="K91" s="216"/>
      <c r="L91" s="221"/>
      <c r="M91" s="222"/>
      <c r="N91" s="223"/>
      <c r="O91" s="223"/>
      <c r="P91" s="223"/>
      <c r="Q91" s="223"/>
      <c r="R91" s="223"/>
      <c r="S91" s="223"/>
      <c r="T91" s="224"/>
      <c r="AT91" s="225" t="s">
        <v>140</v>
      </c>
      <c r="AU91" s="225" t="s">
        <v>84</v>
      </c>
      <c r="AV91" s="15" t="s">
        <v>137</v>
      </c>
      <c r="AW91" s="15" t="s">
        <v>35</v>
      </c>
      <c r="AX91" s="15" t="s">
        <v>82</v>
      </c>
      <c r="AY91" s="225" t="s">
        <v>130</v>
      </c>
    </row>
    <row r="92" spans="1:65" s="2" customFormat="1" ht="16.5" customHeight="1" x14ac:dyDescent="0.2">
      <c r="A92" s="36"/>
      <c r="B92" s="37"/>
      <c r="C92" s="226" t="s">
        <v>148</v>
      </c>
      <c r="D92" s="226" t="s">
        <v>180</v>
      </c>
      <c r="E92" s="227" t="s">
        <v>1055</v>
      </c>
      <c r="F92" s="228" t="s">
        <v>1056</v>
      </c>
      <c r="G92" s="229" t="s">
        <v>265</v>
      </c>
      <c r="H92" s="230">
        <v>2.5</v>
      </c>
      <c r="I92" s="231"/>
      <c r="J92" s="232">
        <f>ROUND(I92*H92,2)</f>
        <v>0</v>
      </c>
      <c r="K92" s="228" t="s">
        <v>989</v>
      </c>
      <c r="L92" s="233"/>
      <c r="M92" s="234" t="s">
        <v>19</v>
      </c>
      <c r="N92" s="235" t="s">
        <v>45</v>
      </c>
      <c r="O92" s="66"/>
      <c r="P92" s="184">
        <f>O92*H92</f>
        <v>0</v>
      </c>
      <c r="Q92" s="184">
        <v>1</v>
      </c>
      <c r="R92" s="184">
        <f>Q92*H92</f>
        <v>2.5</v>
      </c>
      <c r="S92" s="184">
        <v>0</v>
      </c>
      <c r="T92" s="185">
        <f>S92*H92</f>
        <v>0</v>
      </c>
      <c r="U92" s="36"/>
      <c r="V92" s="36"/>
      <c r="W92" s="36"/>
      <c r="X92" s="36"/>
      <c r="Y92" s="36"/>
      <c r="Z92" s="36"/>
      <c r="AA92" s="36"/>
      <c r="AB92" s="36"/>
      <c r="AC92" s="36"/>
      <c r="AD92" s="36"/>
      <c r="AE92" s="36"/>
      <c r="AR92" s="186" t="s">
        <v>179</v>
      </c>
      <c r="AT92" s="186" t="s">
        <v>180</v>
      </c>
      <c r="AU92" s="186" t="s">
        <v>84</v>
      </c>
      <c r="AY92" s="19" t="s">
        <v>130</v>
      </c>
      <c r="BE92" s="187">
        <f>IF(N92="základní",J92,0)</f>
        <v>0</v>
      </c>
      <c r="BF92" s="187">
        <f>IF(N92="snížená",J92,0)</f>
        <v>0</v>
      </c>
      <c r="BG92" s="187">
        <f>IF(N92="zákl. přenesená",J92,0)</f>
        <v>0</v>
      </c>
      <c r="BH92" s="187">
        <f>IF(N92="sníž. přenesená",J92,0)</f>
        <v>0</v>
      </c>
      <c r="BI92" s="187">
        <f>IF(N92="nulová",J92,0)</f>
        <v>0</v>
      </c>
      <c r="BJ92" s="19" t="s">
        <v>82</v>
      </c>
      <c r="BK92" s="187">
        <f>ROUND(I92*H92,2)</f>
        <v>0</v>
      </c>
      <c r="BL92" s="19" t="s">
        <v>137</v>
      </c>
      <c r="BM92" s="186" t="s">
        <v>1057</v>
      </c>
    </row>
    <row r="93" spans="1:65" s="14" customFormat="1" ht="11.25" x14ac:dyDescent="0.2">
      <c r="B93" s="204"/>
      <c r="C93" s="205"/>
      <c r="D93" s="195" t="s">
        <v>140</v>
      </c>
      <c r="E93" s="206" t="s">
        <v>19</v>
      </c>
      <c r="F93" s="207" t="s">
        <v>1058</v>
      </c>
      <c r="G93" s="205"/>
      <c r="H93" s="208">
        <v>2.5</v>
      </c>
      <c r="I93" s="209"/>
      <c r="J93" s="205"/>
      <c r="K93" s="205"/>
      <c r="L93" s="210"/>
      <c r="M93" s="211"/>
      <c r="N93" s="212"/>
      <c r="O93" s="212"/>
      <c r="P93" s="212"/>
      <c r="Q93" s="212"/>
      <c r="R93" s="212"/>
      <c r="S93" s="212"/>
      <c r="T93" s="213"/>
      <c r="AT93" s="214" t="s">
        <v>140</v>
      </c>
      <c r="AU93" s="214" t="s">
        <v>84</v>
      </c>
      <c r="AV93" s="14" t="s">
        <v>84</v>
      </c>
      <c r="AW93" s="14" t="s">
        <v>35</v>
      </c>
      <c r="AX93" s="14" t="s">
        <v>74</v>
      </c>
      <c r="AY93" s="214" t="s">
        <v>130</v>
      </c>
    </row>
    <row r="94" spans="1:65" s="15" customFormat="1" ht="11.25" x14ac:dyDescent="0.2">
      <c r="B94" s="215"/>
      <c r="C94" s="216"/>
      <c r="D94" s="195" t="s">
        <v>140</v>
      </c>
      <c r="E94" s="217" t="s">
        <v>19</v>
      </c>
      <c r="F94" s="218" t="s">
        <v>143</v>
      </c>
      <c r="G94" s="216"/>
      <c r="H94" s="219">
        <v>2.5</v>
      </c>
      <c r="I94" s="220"/>
      <c r="J94" s="216"/>
      <c r="K94" s="216"/>
      <c r="L94" s="221"/>
      <c r="M94" s="222"/>
      <c r="N94" s="223"/>
      <c r="O94" s="223"/>
      <c r="P94" s="223"/>
      <c r="Q94" s="223"/>
      <c r="R94" s="223"/>
      <c r="S94" s="223"/>
      <c r="T94" s="224"/>
      <c r="AT94" s="225" t="s">
        <v>140</v>
      </c>
      <c r="AU94" s="225" t="s">
        <v>84</v>
      </c>
      <c r="AV94" s="15" t="s">
        <v>137</v>
      </c>
      <c r="AW94" s="15" t="s">
        <v>35</v>
      </c>
      <c r="AX94" s="15" t="s">
        <v>82</v>
      </c>
      <c r="AY94" s="225" t="s">
        <v>130</v>
      </c>
    </row>
    <row r="95" spans="1:65" s="2" customFormat="1" ht="44.25" customHeight="1" x14ac:dyDescent="0.2">
      <c r="A95" s="36"/>
      <c r="B95" s="37"/>
      <c r="C95" s="175" t="s">
        <v>137</v>
      </c>
      <c r="D95" s="175" t="s">
        <v>132</v>
      </c>
      <c r="E95" s="176" t="s">
        <v>1059</v>
      </c>
      <c r="F95" s="177" t="s">
        <v>1060</v>
      </c>
      <c r="G95" s="178" t="s">
        <v>207</v>
      </c>
      <c r="H95" s="179">
        <v>22.08</v>
      </c>
      <c r="I95" s="180"/>
      <c r="J95" s="181">
        <f>ROUND(I95*H95,2)</f>
        <v>0</v>
      </c>
      <c r="K95" s="177" t="s">
        <v>989</v>
      </c>
      <c r="L95" s="41"/>
      <c r="M95" s="182" t="s">
        <v>19</v>
      </c>
      <c r="N95" s="183" t="s">
        <v>45</v>
      </c>
      <c r="O95" s="66"/>
      <c r="P95" s="184">
        <f>O95*H95</f>
        <v>0</v>
      </c>
      <c r="Q95" s="184">
        <v>0</v>
      </c>
      <c r="R95" s="184">
        <f>Q95*H95</f>
        <v>0</v>
      </c>
      <c r="S95" s="184">
        <v>0</v>
      </c>
      <c r="T95" s="185">
        <f>S95*H95</f>
        <v>0</v>
      </c>
      <c r="U95" s="36"/>
      <c r="V95" s="36"/>
      <c r="W95" s="36"/>
      <c r="X95" s="36"/>
      <c r="Y95" s="36"/>
      <c r="Z95" s="36"/>
      <c r="AA95" s="36"/>
      <c r="AB95" s="36"/>
      <c r="AC95" s="36"/>
      <c r="AD95" s="36"/>
      <c r="AE95" s="36"/>
      <c r="AR95" s="186" t="s">
        <v>137</v>
      </c>
      <c r="AT95" s="186" t="s">
        <v>132</v>
      </c>
      <c r="AU95" s="186" t="s">
        <v>84</v>
      </c>
      <c r="AY95" s="19" t="s">
        <v>130</v>
      </c>
      <c r="BE95" s="187">
        <f>IF(N95="základní",J95,0)</f>
        <v>0</v>
      </c>
      <c r="BF95" s="187">
        <f>IF(N95="snížená",J95,0)</f>
        <v>0</v>
      </c>
      <c r="BG95" s="187">
        <f>IF(N95="zákl. přenesená",J95,0)</f>
        <v>0</v>
      </c>
      <c r="BH95" s="187">
        <f>IF(N95="sníž. přenesená",J95,0)</f>
        <v>0</v>
      </c>
      <c r="BI95" s="187">
        <f>IF(N95="nulová",J95,0)</f>
        <v>0</v>
      </c>
      <c r="BJ95" s="19" t="s">
        <v>82</v>
      </c>
      <c r="BK95" s="187">
        <f>ROUND(I95*H95,2)</f>
        <v>0</v>
      </c>
      <c r="BL95" s="19" t="s">
        <v>137</v>
      </c>
      <c r="BM95" s="186" t="s">
        <v>1061</v>
      </c>
    </row>
    <row r="96" spans="1:65" s="2" customFormat="1" ht="19.5" x14ac:dyDescent="0.2">
      <c r="A96" s="36"/>
      <c r="B96" s="37"/>
      <c r="C96" s="38"/>
      <c r="D96" s="195" t="s">
        <v>492</v>
      </c>
      <c r="E96" s="38"/>
      <c r="F96" s="236" t="s">
        <v>1062</v>
      </c>
      <c r="G96" s="38"/>
      <c r="H96" s="38"/>
      <c r="I96" s="190"/>
      <c r="J96" s="38"/>
      <c r="K96" s="38"/>
      <c r="L96" s="41"/>
      <c r="M96" s="191"/>
      <c r="N96" s="192"/>
      <c r="O96" s="66"/>
      <c r="P96" s="66"/>
      <c r="Q96" s="66"/>
      <c r="R96" s="66"/>
      <c r="S96" s="66"/>
      <c r="T96" s="67"/>
      <c r="U96" s="36"/>
      <c r="V96" s="36"/>
      <c r="W96" s="36"/>
      <c r="X96" s="36"/>
      <c r="Y96" s="36"/>
      <c r="Z96" s="36"/>
      <c r="AA96" s="36"/>
      <c r="AB96" s="36"/>
      <c r="AC96" s="36"/>
      <c r="AD96" s="36"/>
      <c r="AE96" s="36"/>
      <c r="AT96" s="19" t="s">
        <v>492</v>
      </c>
      <c r="AU96" s="19" t="s">
        <v>84</v>
      </c>
    </row>
    <row r="97" spans="1:65" s="13" customFormat="1" ht="11.25" x14ac:dyDescent="0.2">
      <c r="B97" s="193"/>
      <c r="C97" s="194"/>
      <c r="D97" s="195" t="s">
        <v>140</v>
      </c>
      <c r="E97" s="196" t="s">
        <v>19</v>
      </c>
      <c r="F97" s="197" t="s">
        <v>1063</v>
      </c>
      <c r="G97" s="194"/>
      <c r="H97" s="196" t="s">
        <v>19</v>
      </c>
      <c r="I97" s="198"/>
      <c r="J97" s="194"/>
      <c r="K97" s="194"/>
      <c r="L97" s="199"/>
      <c r="M97" s="200"/>
      <c r="N97" s="201"/>
      <c r="O97" s="201"/>
      <c r="P97" s="201"/>
      <c r="Q97" s="201"/>
      <c r="R97" s="201"/>
      <c r="S97" s="201"/>
      <c r="T97" s="202"/>
      <c r="AT97" s="203" t="s">
        <v>140</v>
      </c>
      <c r="AU97" s="203" t="s">
        <v>84</v>
      </c>
      <c r="AV97" s="13" t="s">
        <v>82</v>
      </c>
      <c r="AW97" s="13" t="s">
        <v>35</v>
      </c>
      <c r="AX97" s="13" t="s">
        <v>74</v>
      </c>
      <c r="AY97" s="203" t="s">
        <v>130</v>
      </c>
    </row>
    <row r="98" spans="1:65" s="14" customFormat="1" ht="11.25" x14ac:dyDescent="0.2">
      <c r="B98" s="204"/>
      <c r="C98" s="205"/>
      <c r="D98" s="195" t="s">
        <v>140</v>
      </c>
      <c r="E98" s="206" t="s">
        <v>19</v>
      </c>
      <c r="F98" s="207" t="s">
        <v>1064</v>
      </c>
      <c r="G98" s="205"/>
      <c r="H98" s="208">
        <v>22.08</v>
      </c>
      <c r="I98" s="209"/>
      <c r="J98" s="205"/>
      <c r="K98" s="205"/>
      <c r="L98" s="210"/>
      <c r="M98" s="211"/>
      <c r="N98" s="212"/>
      <c r="O98" s="212"/>
      <c r="P98" s="212"/>
      <c r="Q98" s="212"/>
      <c r="R98" s="212"/>
      <c r="S98" s="212"/>
      <c r="T98" s="213"/>
      <c r="AT98" s="214" t="s">
        <v>140</v>
      </c>
      <c r="AU98" s="214" t="s">
        <v>84</v>
      </c>
      <c r="AV98" s="14" t="s">
        <v>84</v>
      </c>
      <c r="AW98" s="14" t="s">
        <v>35</v>
      </c>
      <c r="AX98" s="14" t="s">
        <v>82</v>
      </c>
      <c r="AY98" s="214" t="s">
        <v>130</v>
      </c>
    </row>
    <row r="99" spans="1:65" s="2" customFormat="1" ht="49.15" customHeight="1" x14ac:dyDescent="0.2">
      <c r="A99" s="36"/>
      <c r="B99" s="37"/>
      <c r="C99" s="175" t="s">
        <v>160</v>
      </c>
      <c r="D99" s="175" t="s">
        <v>132</v>
      </c>
      <c r="E99" s="176" t="s">
        <v>1065</v>
      </c>
      <c r="F99" s="177" t="s">
        <v>1066</v>
      </c>
      <c r="G99" s="178" t="s">
        <v>207</v>
      </c>
      <c r="H99" s="179">
        <v>30.803000000000001</v>
      </c>
      <c r="I99" s="180"/>
      <c r="J99" s="181">
        <f>ROUND(I99*H99,2)</f>
        <v>0</v>
      </c>
      <c r="K99" s="177" t="s">
        <v>989</v>
      </c>
      <c r="L99" s="41"/>
      <c r="M99" s="182" t="s">
        <v>19</v>
      </c>
      <c r="N99" s="183" t="s">
        <v>45</v>
      </c>
      <c r="O99" s="66"/>
      <c r="P99" s="184">
        <f>O99*H99</f>
        <v>0</v>
      </c>
      <c r="Q99" s="184">
        <v>0</v>
      </c>
      <c r="R99" s="184">
        <f>Q99*H99</f>
        <v>0</v>
      </c>
      <c r="S99" s="184">
        <v>0</v>
      </c>
      <c r="T99" s="185">
        <f>S99*H99</f>
        <v>0</v>
      </c>
      <c r="U99" s="36"/>
      <c r="V99" s="36"/>
      <c r="W99" s="36"/>
      <c r="X99" s="36"/>
      <c r="Y99" s="36"/>
      <c r="Z99" s="36"/>
      <c r="AA99" s="36"/>
      <c r="AB99" s="36"/>
      <c r="AC99" s="36"/>
      <c r="AD99" s="36"/>
      <c r="AE99" s="36"/>
      <c r="AR99" s="186" t="s">
        <v>137</v>
      </c>
      <c r="AT99" s="186" t="s">
        <v>132</v>
      </c>
      <c r="AU99" s="186" t="s">
        <v>84</v>
      </c>
      <c r="AY99" s="19" t="s">
        <v>130</v>
      </c>
      <c r="BE99" s="187">
        <f>IF(N99="základní",J99,0)</f>
        <v>0</v>
      </c>
      <c r="BF99" s="187">
        <f>IF(N99="snížená",J99,0)</f>
        <v>0</v>
      </c>
      <c r="BG99" s="187">
        <f>IF(N99="zákl. přenesená",J99,0)</f>
        <v>0</v>
      </c>
      <c r="BH99" s="187">
        <f>IF(N99="sníž. přenesená",J99,0)</f>
        <v>0</v>
      </c>
      <c r="BI99" s="187">
        <f>IF(N99="nulová",J99,0)</f>
        <v>0</v>
      </c>
      <c r="BJ99" s="19" t="s">
        <v>82</v>
      </c>
      <c r="BK99" s="187">
        <f>ROUND(I99*H99,2)</f>
        <v>0</v>
      </c>
      <c r="BL99" s="19" t="s">
        <v>137</v>
      </c>
      <c r="BM99" s="186" t="s">
        <v>1067</v>
      </c>
    </row>
    <row r="100" spans="1:65" s="2" customFormat="1" ht="19.5" x14ac:dyDescent="0.2">
      <c r="A100" s="36"/>
      <c r="B100" s="37"/>
      <c r="C100" s="38"/>
      <c r="D100" s="195" t="s">
        <v>492</v>
      </c>
      <c r="E100" s="38"/>
      <c r="F100" s="236" t="s">
        <v>1068</v>
      </c>
      <c r="G100" s="38"/>
      <c r="H100" s="38"/>
      <c r="I100" s="190"/>
      <c r="J100" s="38"/>
      <c r="K100" s="38"/>
      <c r="L100" s="41"/>
      <c r="M100" s="191"/>
      <c r="N100" s="192"/>
      <c r="O100" s="66"/>
      <c r="P100" s="66"/>
      <c r="Q100" s="66"/>
      <c r="R100" s="66"/>
      <c r="S100" s="66"/>
      <c r="T100" s="67"/>
      <c r="U100" s="36"/>
      <c r="V100" s="36"/>
      <c r="W100" s="36"/>
      <c r="X100" s="36"/>
      <c r="Y100" s="36"/>
      <c r="Z100" s="36"/>
      <c r="AA100" s="36"/>
      <c r="AB100" s="36"/>
      <c r="AC100" s="36"/>
      <c r="AD100" s="36"/>
      <c r="AE100" s="36"/>
      <c r="AT100" s="19" t="s">
        <v>492</v>
      </c>
      <c r="AU100" s="19" t="s">
        <v>84</v>
      </c>
    </row>
    <row r="101" spans="1:65" s="13" customFormat="1" ht="11.25" x14ac:dyDescent="0.2">
      <c r="B101" s="193"/>
      <c r="C101" s="194"/>
      <c r="D101" s="195" t="s">
        <v>140</v>
      </c>
      <c r="E101" s="196" t="s">
        <v>19</v>
      </c>
      <c r="F101" s="197" t="s">
        <v>1069</v>
      </c>
      <c r="G101" s="194"/>
      <c r="H101" s="196" t="s">
        <v>19</v>
      </c>
      <c r="I101" s="198"/>
      <c r="J101" s="194"/>
      <c r="K101" s="194"/>
      <c r="L101" s="199"/>
      <c r="M101" s="200"/>
      <c r="N101" s="201"/>
      <c r="O101" s="201"/>
      <c r="P101" s="201"/>
      <c r="Q101" s="201"/>
      <c r="R101" s="201"/>
      <c r="S101" s="201"/>
      <c r="T101" s="202"/>
      <c r="AT101" s="203" t="s">
        <v>140</v>
      </c>
      <c r="AU101" s="203" t="s">
        <v>84</v>
      </c>
      <c r="AV101" s="13" t="s">
        <v>82</v>
      </c>
      <c r="AW101" s="13" t="s">
        <v>35</v>
      </c>
      <c r="AX101" s="13" t="s">
        <v>74</v>
      </c>
      <c r="AY101" s="203" t="s">
        <v>130</v>
      </c>
    </row>
    <row r="102" spans="1:65" s="14" customFormat="1" ht="11.25" x14ac:dyDescent="0.2">
      <c r="B102" s="204"/>
      <c r="C102" s="205"/>
      <c r="D102" s="195" t="s">
        <v>140</v>
      </c>
      <c r="E102" s="206" t="s">
        <v>19</v>
      </c>
      <c r="F102" s="207" t="s">
        <v>1070</v>
      </c>
      <c r="G102" s="205"/>
      <c r="H102" s="208">
        <v>30.803000000000001</v>
      </c>
      <c r="I102" s="209"/>
      <c r="J102" s="205"/>
      <c r="K102" s="205"/>
      <c r="L102" s="210"/>
      <c r="M102" s="211"/>
      <c r="N102" s="212"/>
      <c r="O102" s="212"/>
      <c r="P102" s="212"/>
      <c r="Q102" s="212"/>
      <c r="R102" s="212"/>
      <c r="S102" s="212"/>
      <c r="T102" s="213"/>
      <c r="AT102" s="214" t="s">
        <v>140</v>
      </c>
      <c r="AU102" s="214" t="s">
        <v>84</v>
      </c>
      <c r="AV102" s="14" t="s">
        <v>84</v>
      </c>
      <c r="AW102" s="14" t="s">
        <v>35</v>
      </c>
      <c r="AX102" s="14" t="s">
        <v>74</v>
      </c>
      <c r="AY102" s="214" t="s">
        <v>130</v>
      </c>
    </row>
    <row r="103" spans="1:65" s="15" customFormat="1" ht="11.25" x14ac:dyDescent="0.2">
      <c r="B103" s="215"/>
      <c r="C103" s="216"/>
      <c r="D103" s="195" t="s">
        <v>140</v>
      </c>
      <c r="E103" s="217" t="s">
        <v>19</v>
      </c>
      <c r="F103" s="218" t="s">
        <v>143</v>
      </c>
      <c r="G103" s="216"/>
      <c r="H103" s="219">
        <v>30.803000000000001</v>
      </c>
      <c r="I103" s="220"/>
      <c r="J103" s="216"/>
      <c r="K103" s="216"/>
      <c r="L103" s="221"/>
      <c r="M103" s="222"/>
      <c r="N103" s="223"/>
      <c r="O103" s="223"/>
      <c r="P103" s="223"/>
      <c r="Q103" s="223"/>
      <c r="R103" s="223"/>
      <c r="S103" s="223"/>
      <c r="T103" s="224"/>
      <c r="AT103" s="225" t="s">
        <v>140</v>
      </c>
      <c r="AU103" s="225" t="s">
        <v>84</v>
      </c>
      <c r="AV103" s="15" t="s">
        <v>137</v>
      </c>
      <c r="AW103" s="15" t="s">
        <v>35</v>
      </c>
      <c r="AX103" s="15" t="s">
        <v>82</v>
      </c>
      <c r="AY103" s="225" t="s">
        <v>130</v>
      </c>
    </row>
    <row r="104" spans="1:65" s="2" customFormat="1" ht="37.9" customHeight="1" x14ac:dyDescent="0.2">
      <c r="A104" s="36"/>
      <c r="B104" s="37"/>
      <c r="C104" s="175" t="s">
        <v>166</v>
      </c>
      <c r="D104" s="175" t="s">
        <v>132</v>
      </c>
      <c r="E104" s="176" t="s">
        <v>1071</v>
      </c>
      <c r="F104" s="177" t="s">
        <v>1072</v>
      </c>
      <c r="G104" s="178" t="s">
        <v>135</v>
      </c>
      <c r="H104" s="179">
        <v>31.2</v>
      </c>
      <c r="I104" s="180"/>
      <c r="J104" s="181">
        <f>ROUND(I104*H104,2)</f>
        <v>0</v>
      </c>
      <c r="K104" s="177" t="s">
        <v>989</v>
      </c>
      <c r="L104" s="41"/>
      <c r="M104" s="182" t="s">
        <v>19</v>
      </c>
      <c r="N104" s="183" t="s">
        <v>45</v>
      </c>
      <c r="O104" s="66"/>
      <c r="P104" s="184">
        <f>O104*H104</f>
        <v>0</v>
      </c>
      <c r="Q104" s="184">
        <v>0</v>
      </c>
      <c r="R104" s="184">
        <f>Q104*H104</f>
        <v>0</v>
      </c>
      <c r="S104" s="184">
        <v>0</v>
      </c>
      <c r="T104" s="185">
        <f>S104*H104</f>
        <v>0</v>
      </c>
      <c r="U104" s="36"/>
      <c r="V104" s="36"/>
      <c r="W104" s="36"/>
      <c r="X104" s="36"/>
      <c r="Y104" s="36"/>
      <c r="Z104" s="36"/>
      <c r="AA104" s="36"/>
      <c r="AB104" s="36"/>
      <c r="AC104" s="36"/>
      <c r="AD104" s="36"/>
      <c r="AE104" s="36"/>
      <c r="AR104" s="186" t="s">
        <v>137</v>
      </c>
      <c r="AT104" s="186" t="s">
        <v>132</v>
      </c>
      <c r="AU104" s="186" t="s">
        <v>84</v>
      </c>
      <c r="AY104" s="19" t="s">
        <v>130</v>
      </c>
      <c r="BE104" s="187">
        <f>IF(N104="základní",J104,0)</f>
        <v>0</v>
      </c>
      <c r="BF104" s="187">
        <f>IF(N104="snížená",J104,0)</f>
        <v>0</v>
      </c>
      <c r="BG104" s="187">
        <f>IF(N104="zákl. přenesená",J104,0)</f>
        <v>0</v>
      </c>
      <c r="BH104" s="187">
        <f>IF(N104="sníž. přenesená",J104,0)</f>
        <v>0</v>
      </c>
      <c r="BI104" s="187">
        <f>IF(N104="nulová",J104,0)</f>
        <v>0</v>
      </c>
      <c r="BJ104" s="19" t="s">
        <v>82</v>
      </c>
      <c r="BK104" s="187">
        <f>ROUND(I104*H104,2)</f>
        <v>0</v>
      </c>
      <c r="BL104" s="19" t="s">
        <v>137</v>
      </c>
      <c r="BM104" s="186" t="s">
        <v>1073</v>
      </c>
    </row>
    <row r="105" spans="1:65" s="14" customFormat="1" ht="11.25" x14ac:dyDescent="0.2">
      <c r="B105" s="204"/>
      <c r="C105" s="205"/>
      <c r="D105" s="195" t="s">
        <v>140</v>
      </c>
      <c r="E105" s="206" t="s">
        <v>19</v>
      </c>
      <c r="F105" s="207" t="s">
        <v>1074</v>
      </c>
      <c r="G105" s="205"/>
      <c r="H105" s="208">
        <v>31.2</v>
      </c>
      <c r="I105" s="209"/>
      <c r="J105" s="205"/>
      <c r="K105" s="205"/>
      <c r="L105" s="210"/>
      <c r="M105" s="211"/>
      <c r="N105" s="212"/>
      <c r="O105" s="212"/>
      <c r="P105" s="212"/>
      <c r="Q105" s="212"/>
      <c r="R105" s="212"/>
      <c r="S105" s="212"/>
      <c r="T105" s="213"/>
      <c r="AT105" s="214" t="s">
        <v>140</v>
      </c>
      <c r="AU105" s="214" t="s">
        <v>84</v>
      </c>
      <c r="AV105" s="14" t="s">
        <v>84</v>
      </c>
      <c r="AW105" s="14" t="s">
        <v>35</v>
      </c>
      <c r="AX105" s="14" t="s">
        <v>74</v>
      </c>
      <c r="AY105" s="214" t="s">
        <v>130</v>
      </c>
    </row>
    <row r="106" spans="1:65" s="15" customFormat="1" ht="11.25" x14ac:dyDescent="0.2">
      <c r="B106" s="215"/>
      <c r="C106" s="216"/>
      <c r="D106" s="195" t="s">
        <v>140</v>
      </c>
      <c r="E106" s="217" t="s">
        <v>19</v>
      </c>
      <c r="F106" s="218" t="s">
        <v>143</v>
      </c>
      <c r="G106" s="216"/>
      <c r="H106" s="219">
        <v>31.2</v>
      </c>
      <c r="I106" s="220"/>
      <c r="J106" s="216"/>
      <c r="K106" s="216"/>
      <c r="L106" s="221"/>
      <c r="M106" s="222"/>
      <c r="N106" s="223"/>
      <c r="O106" s="223"/>
      <c r="P106" s="223"/>
      <c r="Q106" s="223"/>
      <c r="R106" s="223"/>
      <c r="S106" s="223"/>
      <c r="T106" s="224"/>
      <c r="AT106" s="225" t="s">
        <v>140</v>
      </c>
      <c r="AU106" s="225" t="s">
        <v>84</v>
      </c>
      <c r="AV106" s="15" t="s">
        <v>137</v>
      </c>
      <c r="AW106" s="15" t="s">
        <v>35</v>
      </c>
      <c r="AX106" s="15" t="s">
        <v>82</v>
      </c>
      <c r="AY106" s="225" t="s">
        <v>130</v>
      </c>
    </row>
    <row r="107" spans="1:65" s="2" customFormat="1" ht="37.9" customHeight="1" x14ac:dyDescent="0.2">
      <c r="A107" s="36"/>
      <c r="B107" s="37"/>
      <c r="C107" s="175" t="s">
        <v>172</v>
      </c>
      <c r="D107" s="175" t="s">
        <v>132</v>
      </c>
      <c r="E107" s="176" t="s">
        <v>1075</v>
      </c>
      <c r="F107" s="177" t="s">
        <v>1076</v>
      </c>
      <c r="G107" s="178" t="s">
        <v>175</v>
      </c>
      <c r="H107" s="179">
        <v>12</v>
      </c>
      <c r="I107" s="180"/>
      <c r="J107" s="181">
        <f>ROUND(I107*H107,2)</f>
        <v>0</v>
      </c>
      <c r="K107" s="177" t="s">
        <v>989</v>
      </c>
      <c r="L107" s="41"/>
      <c r="M107" s="182" t="s">
        <v>19</v>
      </c>
      <c r="N107" s="183" t="s">
        <v>45</v>
      </c>
      <c r="O107" s="66"/>
      <c r="P107" s="184">
        <f>O107*H107</f>
        <v>0</v>
      </c>
      <c r="Q107" s="184">
        <v>0</v>
      </c>
      <c r="R107" s="184">
        <f>Q107*H107</f>
        <v>0</v>
      </c>
      <c r="S107" s="184">
        <v>0</v>
      </c>
      <c r="T107" s="185">
        <f>S107*H107</f>
        <v>0</v>
      </c>
      <c r="U107" s="36"/>
      <c r="V107" s="36"/>
      <c r="W107" s="36"/>
      <c r="X107" s="36"/>
      <c r="Y107" s="36"/>
      <c r="Z107" s="36"/>
      <c r="AA107" s="36"/>
      <c r="AB107" s="36"/>
      <c r="AC107" s="36"/>
      <c r="AD107" s="36"/>
      <c r="AE107" s="36"/>
      <c r="AR107" s="186" t="s">
        <v>137</v>
      </c>
      <c r="AT107" s="186" t="s">
        <v>132</v>
      </c>
      <c r="AU107" s="186" t="s">
        <v>84</v>
      </c>
      <c r="AY107" s="19" t="s">
        <v>130</v>
      </c>
      <c r="BE107" s="187">
        <f>IF(N107="základní",J107,0)</f>
        <v>0</v>
      </c>
      <c r="BF107" s="187">
        <f>IF(N107="snížená",J107,0)</f>
        <v>0</v>
      </c>
      <c r="BG107" s="187">
        <f>IF(N107="zákl. přenesená",J107,0)</f>
        <v>0</v>
      </c>
      <c r="BH107" s="187">
        <f>IF(N107="sníž. přenesená",J107,0)</f>
        <v>0</v>
      </c>
      <c r="BI107" s="187">
        <f>IF(N107="nulová",J107,0)</f>
        <v>0</v>
      </c>
      <c r="BJ107" s="19" t="s">
        <v>82</v>
      </c>
      <c r="BK107" s="187">
        <f>ROUND(I107*H107,2)</f>
        <v>0</v>
      </c>
      <c r="BL107" s="19" t="s">
        <v>137</v>
      </c>
      <c r="BM107" s="186" t="s">
        <v>1077</v>
      </c>
    </row>
    <row r="108" spans="1:65" s="2" customFormat="1" ht="19.5" x14ac:dyDescent="0.2">
      <c r="A108" s="36"/>
      <c r="B108" s="37"/>
      <c r="C108" s="38"/>
      <c r="D108" s="195" t="s">
        <v>492</v>
      </c>
      <c r="E108" s="38"/>
      <c r="F108" s="236" t="s">
        <v>1078</v>
      </c>
      <c r="G108" s="38"/>
      <c r="H108" s="38"/>
      <c r="I108" s="190"/>
      <c r="J108" s="38"/>
      <c r="K108" s="38"/>
      <c r="L108" s="41"/>
      <c r="M108" s="191"/>
      <c r="N108" s="192"/>
      <c r="O108" s="66"/>
      <c r="P108" s="66"/>
      <c r="Q108" s="66"/>
      <c r="R108" s="66"/>
      <c r="S108" s="66"/>
      <c r="T108" s="67"/>
      <c r="U108" s="36"/>
      <c r="V108" s="36"/>
      <c r="W108" s="36"/>
      <c r="X108" s="36"/>
      <c r="Y108" s="36"/>
      <c r="Z108" s="36"/>
      <c r="AA108" s="36"/>
      <c r="AB108" s="36"/>
      <c r="AC108" s="36"/>
      <c r="AD108" s="36"/>
      <c r="AE108" s="36"/>
      <c r="AT108" s="19" t="s">
        <v>492</v>
      </c>
      <c r="AU108" s="19" t="s">
        <v>84</v>
      </c>
    </row>
    <row r="109" spans="1:65" s="14" customFormat="1" ht="11.25" x14ac:dyDescent="0.2">
      <c r="B109" s="204"/>
      <c r="C109" s="205"/>
      <c r="D109" s="195" t="s">
        <v>140</v>
      </c>
      <c r="E109" s="206" t="s">
        <v>19</v>
      </c>
      <c r="F109" s="207" t="s">
        <v>184</v>
      </c>
      <c r="G109" s="205"/>
      <c r="H109" s="208">
        <v>12</v>
      </c>
      <c r="I109" s="209"/>
      <c r="J109" s="205"/>
      <c r="K109" s="205"/>
      <c r="L109" s="210"/>
      <c r="M109" s="211"/>
      <c r="N109" s="212"/>
      <c r="O109" s="212"/>
      <c r="P109" s="212"/>
      <c r="Q109" s="212"/>
      <c r="R109" s="212"/>
      <c r="S109" s="212"/>
      <c r="T109" s="213"/>
      <c r="AT109" s="214" t="s">
        <v>140</v>
      </c>
      <c r="AU109" s="214" t="s">
        <v>84</v>
      </c>
      <c r="AV109" s="14" t="s">
        <v>84</v>
      </c>
      <c r="AW109" s="14" t="s">
        <v>35</v>
      </c>
      <c r="AX109" s="14" t="s">
        <v>82</v>
      </c>
      <c r="AY109" s="214" t="s">
        <v>130</v>
      </c>
    </row>
    <row r="110" spans="1:65" s="2" customFormat="1" ht="37.9" customHeight="1" x14ac:dyDescent="0.2">
      <c r="A110" s="36"/>
      <c r="B110" s="37"/>
      <c r="C110" s="175" t="s">
        <v>179</v>
      </c>
      <c r="D110" s="175" t="s">
        <v>132</v>
      </c>
      <c r="E110" s="176" t="s">
        <v>1079</v>
      </c>
      <c r="F110" s="177" t="s">
        <v>1080</v>
      </c>
      <c r="G110" s="178" t="s">
        <v>1081</v>
      </c>
      <c r="H110" s="179">
        <v>1.4999999999999999E-2</v>
      </c>
      <c r="I110" s="180"/>
      <c r="J110" s="181">
        <f>ROUND(I110*H110,2)</f>
        <v>0</v>
      </c>
      <c r="K110" s="177" t="s">
        <v>989</v>
      </c>
      <c r="L110" s="41"/>
      <c r="M110" s="182" t="s">
        <v>19</v>
      </c>
      <c r="N110" s="183" t="s">
        <v>45</v>
      </c>
      <c r="O110" s="66"/>
      <c r="P110" s="184">
        <f>O110*H110</f>
        <v>0</v>
      </c>
      <c r="Q110" s="184">
        <v>0</v>
      </c>
      <c r="R110" s="184">
        <f>Q110*H110</f>
        <v>0</v>
      </c>
      <c r="S110" s="184">
        <v>0</v>
      </c>
      <c r="T110" s="185">
        <f>S110*H110</f>
        <v>0</v>
      </c>
      <c r="U110" s="36"/>
      <c r="V110" s="36"/>
      <c r="W110" s="36"/>
      <c r="X110" s="36"/>
      <c r="Y110" s="36"/>
      <c r="Z110" s="36"/>
      <c r="AA110" s="36"/>
      <c r="AB110" s="36"/>
      <c r="AC110" s="36"/>
      <c r="AD110" s="36"/>
      <c r="AE110" s="36"/>
      <c r="AR110" s="186" t="s">
        <v>137</v>
      </c>
      <c r="AT110" s="186" t="s">
        <v>132</v>
      </c>
      <c r="AU110" s="186" t="s">
        <v>84</v>
      </c>
      <c r="AY110" s="19" t="s">
        <v>130</v>
      </c>
      <c r="BE110" s="187">
        <f>IF(N110="základní",J110,0)</f>
        <v>0</v>
      </c>
      <c r="BF110" s="187">
        <f>IF(N110="snížená",J110,0)</f>
        <v>0</v>
      </c>
      <c r="BG110" s="187">
        <f>IF(N110="zákl. přenesená",J110,0)</f>
        <v>0</v>
      </c>
      <c r="BH110" s="187">
        <f>IF(N110="sníž. přenesená",J110,0)</f>
        <v>0</v>
      </c>
      <c r="BI110" s="187">
        <f>IF(N110="nulová",J110,0)</f>
        <v>0</v>
      </c>
      <c r="BJ110" s="19" t="s">
        <v>82</v>
      </c>
      <c r="BK110" s="187">
        <f>ROUND(I110*H110,2)</f>
        <v>0</v>
      </c>
      <c r="BL110" s="19" t="s">
        <v>137</v>
      </c>
      <c r="BM110" s="186" t="s">
        <v>1082</v>
      </c>
    </row>
    <row r="111" spans="1:65" s="14" customFormat="1" ht="11.25" x14ac:dyDescent="0.2">
      <c r="B111" s="204"/>
      <c r="C111" s="205"/>
      <c r="D111" s="195" t="s">
        <v>140</v>
      </c>
      <c r="E111" s="206" t="s">
        <v>19</v>
      </c>
      <c r="F111" s="207" t="s">
        <v>1083</v>
      </c>
      <c r="G111" s="205"/>
      <c r="H111" s="208">
        <v>1.4999999999999999E-2</v>
      </c>
      <c r="I111" s="209"/>
      <c r="J111" s="205"/>
      <c r="K111" s="205"/>
      <c r="L111" s="210"/>
      <c r="M111" s="211"/>
      <c r="N111" s="212"/>
      <c r="O111" s="212"/>
      <c r="P111" s="212"/>
      <c r="Q111" s="212"/>
      <c r="R111" s="212"/>
      <c r="S111" s="212"/>
      <c r="T111" s="213"/>
      <c r="AT111" s="214" t="s">
        <v>140</v>
      </c>
      <c r="AU111" s="214" t="s">
        <v>84</v>
      </c>
      <c r="AV111" s="14" t="s">
        <v>84</v>
      </c>
      <c r="AW111" s="14" t="s">
        <v>35</v>
      </c>
      <c r="AX111" s="14" t="s">
        <v>82</v>
      </c>
      <c r="AY111" s="214" t="s">
        <v>130</v>
      </c>
    </row>
    <row r="112" spans="1:65" s="2" customFormat="1" ht="49.15" customHeight="1" x14ac:dyDescent="0.2">
      <c r="A112" s="36"/>
      <c r="B112" s="37"/>
      <c r="C112" s="175" t="s">
        <v>185</v>
      </c>
      <c r="D112" s="175" t="s">
        <v>132</v>
      </c>
      <c r="E112" s="176" t="s">
        <v>1084</v>
      </c>
      <c r="F112" s="177" t="s">
        <v>1085</v>
      </c>
      <c r="G112" s="178" t="s">
        <v>1081</v>
      </c>
      <c r="H112" s="179">
        <v>1.4999999999999999E-2</v>
      </c>
      <c r="I112" s="180"/>
      <c r="J112" s="181">
        <f>ROUND(I112*H112,2)</f>
        <v>0</v>
      </c>
      <c r="K112" s="177" t="s">
        <v>989</v>
      </c>
      <c r="L112" s="41"/>
      <c r="M112" s="182" t="s">
        <v>19</v>
      </c>
      <c r="N112" s="183" t="s">
        <v>45</v>
      </c>
      <c r="O112" s="66"/>
      <c r="P112" s="184">
        <f>O112*H112</f>
        <v>0</v>
      </c>
      <c r="Q112" s="184">
        <v>0</v>
      </c>
      <c r="R112" s="184">
        <f>Q112*H112</f>
        <v>0</v>
      </c>
      <c r="S112" s="184">
        <v>0</v>
      </c>
      <c r="T112" s="185">
        <f>S112*H112</f>
        <v>0</v>
      </c>
      <c r="U112" s="36"/>
      <c r="V112" s="36"/>
      <c r="W112" s="36"/>
      <c r="X112" s="36"/>
      <c r="Y112" s="36"/>
      <c r="Z112" s="36"/>
      <c r="AA112" s="36"/>
      <c r="AB112" s="36"/>
      <c r="AC112" s="36"/>
      <c r="AD112" s="36"/>
      <c r="AE112" s="36"/>
      <c r="AR112" s="186" t="s">
        <v>137</v>
      </c>
      <c r="AT112" s="186" t="s">
        <v>132</v>
      </c>
      <c r="AU112" s="186" t="s">
        <v>84</v>
      </c>
      <c r="AY112" s="19" t="s">
        <v>130</v>
      </c>
      <c r="BE112" s="187">
        <f>IF(N112="základní",J112,0)</f>
        <v>0</v>
      </c>
      <c r="BF112" s="187">
        <f>IF(N112="snížená",J112,0)</f>
        <v>0</v>
      </c>
      <c r="BG112" s="187">
        <f>IF(N112="zákl. přenesená",J112,0)</f>
        <v>0</v>
      </c>
      <c r="BH112" s="187">
        <f>IF(N112="sníž. přenesená",J112,0)</f>
        <v>0</v>
      </c>
      <c r="BI112" s="187">
        <f>IF(N112="nulová",J112,0)</f>
        <v>0</v>
      </c>
      <c r="BJ112" s="19" t="s">
        <v>82</v>
      </c>
      <c r="BK112" s="187">
        <f>ROUND(I112*H112,2)</f>
        <v>0</v>
      </c>
      <c r="BL112" s="19" t="s">
        <v>137</v>
      </c>
      <c r="BM112" s="186" t="s">
        <v>1086</v>
      </c>
    </row>
    <row r="113" spans="1:65" s="14" customFormat="1" ht="11.25" x14ac:dyDescent="0.2">
      <c r="B113" s="204"/>
      <c r="C113" s="205"/>
      <c r="D113" s="195" t="s">
        <v>140</v>
      </c>
      <c r="E113" s="206" t="s">
        <v>19</v>
      </c>
      <c r="F113" s="207" t="s">
        <v>1083</v>
      </c>
      <c r="G113" s="205"/>
      <c r="H113" s="208">
        <v>1.4999999999999999E-2</v>
      </c>
      <c r="I113" s="209"/>
      <c r="J113" s="205"/>
      <c r="K113" s="205"/>
      <c r="L113" s="210"/>
      <c r="M113" s="211"/>
      <c r="N113" s="212"/>
      <c r="O113" s="212"/>
      <c r="P113" s="212"/>
      <c r="Q113" s="212"/>
      <c r="R113" s="212"/>
      <c r="S113" s="212"/>
      <c r="T113" s="213"/>
      <c r="AT113" s="214" t="s">
        <v>140</v>
      </c>
      <c r="AU113" s="214" t="s">
        <v>84</v>
      </c>
      <c r="AV113" s="14" t="s">
        <v>84</v>
      </c>
      <c r="AW113" s="14" t="s">
        <v>35</v>
      </c>
      <c r="AX113" s="14" t="s">
        <v>82</v>
      </c>
      <c r="AY113" s="214" t="s">
        <v>130</v>
      </c>
    </row>
    <row r="114" spans="1:65" s="2" customFormat="1" ht="24.2" customHeight="1" x14ac:dyDescent="0.2">
      <c r="A114" s="36"/>
      <c r="B114" s="37"/>
      <c r="C114" s="175" t="s">
        <v>191</v>
      </c>
      <c r="D114" s="175" t="s">
        <v>132</v>
      </c>
      <c r="E114" s="176" t="s">
        <v>1087</v>
      </c>
      <c r="F114" s="177" t="s">
        <v>1088</v>
      </c>
      <c r="G114" s="178" t="s">
        <v>457</v>
      </c>
      <c r="H114" s="179">
        <v>4</v>
      </c>
      <c r="I114" s="180"/>
      <c r="J114" s="181">
        <f>ROUND(I114*H114,2)</f>
        <v>0</v>
      </c>
      <c r="K114" s="177" t="s">
        <v>989</v>
      </c>
      <c r="L114" s="41"/>
      <c r="M114" s="182" t="s">
        <v>19</v>
      </c>
      <c r="N114" s="183" t="s">
        <v>45</v>
      </c>
      <c r="O114" s="66"/>
      <c r="P114" s="184">
        <f>O114*H114</f>
        <v>0</v>
      </c>
      <c r="Q114" s="184">
        <v>0</v>
      </c>
      <c r="R114" s="184">
        <f>Q114*H114</f>
        <v>0</v>
      </c>
      <c r="S114" s="184">
        <v>0</v>
      </c>
      <c r="T114" s="185">
        <f>S114*H114</f>
        <v>0</v>
      </c>
      <c r="U114" s="36"/>
      <c r="V114" s="36"/>
      <c r="W114" s="36"/>
      <c r="X114" s="36"/>
      <c r="Y114" s="36"/>
      <c r="Z114" s="36"/>
      <c r="AA114" s="36"/>
      <c r="AB114" s="36"/>
      <c r="AC114" s="36"/>
      <c r="AD114" s="36"/>
      <c r="AE114" s="36"/>
      <c r="AR114" s="186" t="s">
        <v>137</v>
      </c>
      <c r="AT114" s="186" t="s">
        <v>132</v>
      </c>
      <c r="AU114" s="186" t="s">
        <v>84</v>
      </c>
      <c r="AY114" s="19" t="s">
        <v>130</v>
      </c>
      <c r="BE114" s="187">
        <f>IF(N114="základní",J114,0)</f>
        <v>0</v>
      </c>
      <c r="BF114" s="187">
        <f>IF(N114="snížená",J114,0)</f>
        <v>0</v>
      </c>
      <c r="BG114" s="187">
        <f>IF(N114="zákl. přenesená",J114,0)</f>
        <v>0</v>
      </c>
      <c r="BH114" s="187">
        <f>IF(N114="sníž. přenesená",J114,0)</f>
        <v>0</v>
      </c>
      <c r="BI114" s="187">
        <f>IF(N114="nulová",J114,0)</f>
        <v>0</v>
      </c>
      <c r="BJ114" s="19" t="s">
        <v>82</v>
      </c>
      <c r="BK114" s="187">
        <f>ROUND(I114*H114,2)</f>
        <v>0</v>
      </c>
      <c r="BL114" s="19" t="s">
        <v>137</v>
      </c>
      <c r="BM114" s="186" t="s">
        <v>1089</v>
      </c>
    </row>
    <row r="115" spans="1:65" s="2" customFormat="1" ht="19.5" x14ac:dyDescent="0.2">
      <c r="A115" s="36"/>
      <c r="B115" s="37"/>
      <c r="C115" s="38"/>
      <c r="D115" s="195" t="s">
        <v>492</v>
      </c>
      <c r="E115" s="38"/>
      <c r="F115" s="236" t="s">
        <v>1090</v>
      </c>
      <c r="G115" s="38"/>
      <c r="H115" s="38"/>
      <c r="I115" s="190"/>
      <c r="J115" s="38"/>
      <c r="K115" s="38"/>
      <c r="L115" s="41"/>
      <c r="M115" s="191"/>
      <c r="N115" s="192"/>
      <c r="O115" s="66"/>
      <c r="P115" s="66"/>
      <c r="Q115" s="66"/>
      <c r="R115" s="66"/>
      <c r="S115" s="66"/>
      <c r="T115" s="67"/>
      <c r="U115" s="36"/>
      <c r="V115" s="36"/>
      <c r="W115" s="36"/>
      <c r="X115" s="36"/>
      <c r="Y115" s="36"/>
      <c r="Z115" s="36"/>
      <c r="AA115" s="36"/>
      <c r="AB115" s="36"/>
      <c r="AC115" s="36"/>
      <c r="AD115" s="36"/>
      <c r="AE115" s="36"/>
      <c r="AT115" s="19" t="s">
        <v>492</v>
      </c>
      <c r="AU115" s="19" t="s">
        <v>84</v>
      </c>
    </row>
    <row r="116" spans="1:65" s="14" customFormat="1" ht="11.25" x14ac:dyDescent="0.2">
      <c r="B116" s="204"/>
      <c r="C116" s="205"/>
      <c r="D116" s="195" t="s">
        <v>140</v>
      </c>
      <c r="E116" s="206" t="s">
        <v>19</v>
      </c>
      <c r="F116" s="207" t="s">
        <v>137</v>
      </c>
      <c r="G116" s="205"/>
      <c r="H116" s="208">
        <v>4</v>
      </c>
      <c r="I116" s="209"/>
      <c r="J116" s="205"/>
      <c r="K116" s="205"/>
      <c r="L116" s="210"/>
      <c r="M116" s="211"/>
      <c r="N116" s="212"/>
      <c r="O116" s="212"/>
      <c r="P116" s="212"/>
      <c r="Q116" s="212"/>
      <c r="R116" s="212"/>
      <c r="S116" s="212"/>
      <c r="T116" s="213"/>
      <c r="AT116" s="214" t="s">
        <v>140</v>
      </c>
      <c r="AU116" s="214" t="s">
        <v>84</v>
      </c>
      <c r="AV116" s="14" t="s">
        <v>84</v>
      </c>
      <c r="AW116" s="14" t="s">
        <v>35</v>
      </c>
      <c r="AX116" s="14" t="s">
        <v>82</v>
      </c>
      <c r="AY116" s="214" t="s">
        <v>130</v>
      </c>
    </row>
    <row r="117" spans="1:65" s="2" customFormat="1" ht="66.75" customHeight="1" x14ac:dyDescent="0.2">
      <c r="A117" s="36"/>
      <c r="B117" s="37"/>
      <c r="C117" s="175" t="s">
        <v>197</v>
      </c>
      <c r="D117" s="175" t="s">
        <v>132</v>
      </c>
      <c r="E117" s="176" t="s">
        <v>1091</v>
      </c>
      <c r="F117" s="177" t="s">
        <v>1092</v>
      </c>
      <c r="G117" s="178" t="s">
        <v>1081</v>
      </c>
      <c r="H117" s="179">
        <v>0.2</v>
      </c>
      <c r="I117" s="180"/>
      <c r="J117" s="181">
        <f>ROUND(I117*H117,2)</f>
        <v>0</v>
      </c>
      <c r="K117" s="177" t="s">
        <v>989</v>
      </c>
      <c r="L117" s="41"/>
      <c r="M117" s="182" t="s">
        <v>19</v>
      </c>
      <c r="N117" s="183" t="s">
        <v>45</v>
      </c>
      <c r="O117" s="66"/>
      <c r="P117" s="184">
        <f>O117*H117</f>
        <v>0</v>
      </c>
      <c r="Q117" s="184">
        <v>0</v>
      </c>
      <c r="R117" s="184">
        <f>Q117*H117</f>
        <v>0</v>
      </c>
      <c r="S117" s="184">
        <v>0</v>
      </c>
      <c r="T117" s="185">
        <f>S117*H117</f>
        <v>0</v>
      </c>
      <c r="U117" s="36"/>
      <c r="V117" s="36"/>
      <c r="W117" s="36"/>
      <c r="X117" s="36"/>
      <c r="Y117" s="36"/>
      <c r="Z117" s="36"/>
      <c r="AA117" s="36"/>
      <c r="AB117" s="36"/>
      <c r="AC117" s="36"/>
      <c r="AD117" s="36"/>
      <c r="AE117" s="36"/>
      <c r="AR117" s="186" t="s">
        <v>137</v>
      </c>
      <c r="AT117" s="186" t="s">
        <v>132</v>
      </c>
      <c r="AU117" s="186" t="s">
        <v>84</v>
      </c>
      <c r="AY117" s="19" t="s">
        <v>130</v>
      </c>
      <c r="BE117" s="187">
        <f>IF(N117="základní",J117,0)</f>
        <v>0</v>
      </c>
      <c r="BF117" s="187">
        <f>IF(N117="snížená",J117,0)</f>
        <v>0</v>
      </c>
      <c r="BG117" s="187">
        <f>IF(N117="zákl. přenesená",J117,0)</f>
        <v>0</v>
      </c>
      <c r="BH117" s="187">
        <f>IF(N117="sníž. přenesená",J117,0)</f>
        <v>0</v>
      </c>
      <c r="BI117" s="187">
        <f>IF(N117="nulová",J117,0)</f>
        <v>0</v>
      </c>
      <c r="BJ117" s="19" t="s">
        <v>82</v>
      </c>
      <c r="BK117" s="187">
        <f>ROUND(I117*H117,2)</f>
        <v>0</v>
      </c>
      <c r="BL117" s="19" t="s">
        <v>137</v>
      </c>
      <c r="BM117" s="186" t="s">
        <v>1093</v>
      </c>
    </row>
    <row r="118" spans="1:65" s="2" customFormat="1" ht="19.5" x14ac:dyDescent="0.2">
      <c r="A118" s="36"/>
      <c r="B118" s="37"/>
      <c r="C118" s="38"/>
      <c r="D118" s="195" t="s">
        <v>492</v>
      </c>
      <c r="E118" s="38"/>
      <c r="F118" s="236" t="s">
        <v>1094</v>
      </c>
      <c r="G118" s="38"/>
      <c r="H118" s="38"/>
      <c r="I118" s="190"/>
      <c r="J118" s="38"/>
      <c r="K118" s="38"/>
      <c r="L118" s="41"/>
      <c r="M118" s="191"/>
      <c r="N118" s="192"/>
      <c r="O118" s="66"/>
      <c r="P118" s="66"/>
      <c r="Q118" s="66"/>
      <c r="R118" s="66"/>
      <c r="S118" s="66"/>
      <c r="T118" s="67"/>
      <c r="U118" s="36"/>
      <c r="V118" s="36"/>
      <c r="W118" s="36"/>
      <c r="X118" s="36"/>
      <c r="Y118" s="36"/>
      <c r="Z118" s="36"/>
      <c r="AA118" s="36"/>
      <c r="AB118" s="36"/>
      <c r="AC118" s="36"/>
      <c r="AD118" s="36"/>
      <c r="AE118" s="36"/>
      <c r="AT118" s="19" t="s">
        <v>492</v>
      </c>
      <c r="AU118" s="19" t="s">
        <v>84</v>
      </c>
    </row>
    <row r="119" spans="1:65" s="14" customFormat="1" ht="11.25" x14ac:dyDescent="0.2">
      <c r="B119" s="204"/>
      <c r="C119" s="205"/>
      <c r="D119" s="195" t="s">
        <v>140</v>
      </c>
      <c r="E119" s="206" t="s">
        <v>19</v>
      </c>
      <c r="F119" s="207" t="s">
        <v>1095</v>
      </c>
      <c r="G119" s="205"/>
      <c r="H119" s="208">
        <v>0.2</v>
      </c>
      <c r="I119" s="209"/>
      <c r="J119" s="205"/>
      <c r="K119" s="205"/>
      <c r="L119" s="210"/>
      <c r="M119" s="211"/>
      <c r="N119" s="212"/>
      <c r="O119" s="212"/>
      <c r="P119" s="212"/>
      <c r="Q119" s="212"/>
      <c r="R119" s="212"/>
      <c r="S119" s="212"/>
      <c r="T119" s="213"/>
      <c r="AT119" s="214" t="s">
        <v>140</v>
      </c>
      <c r="AU119" s="214" t="s">
        <v>84</v>
      </c>
      <c r="AV119" s="14" t="s">
        <v>84</v>
      </c>
      <c r="AW119" s="14" t="s">
        <v>35</v>
      </c>
      <c r="AX119" s="14" t="s">
        <v>82</v>
      </c>
      <c r="AY119" s="214" t="s">
        <v>130</v>
      </c>
    </row>
    <row r="120" spans="1:65" s="2" customFormat="1" ht="55.5" customHeight="1" x14ac:dyDescent="0.2">
      <c r="A120" s="36"/>
      <c r="B120" s="37"/>
      <c r="C120" s="175" t="s">
        <v>204</v>
      </c>
      <c r="D120" s="175" t="s">
        <v>132</v>
      </c>
      <c r="E120" s="176" t="s">
        <v>1096</v>
      </c>
      <c r="F120" s="177" t="s">
        <v>1097</v>
      </c>
      <c r="G120" s="178" t="s">
        <v>1098</v>
      </c>
      <c r="H120" s="179">
        <v>4</v>
      </c>
      <c r="I120" s="180"/>
      <c r="J120" s="181">
        <f>ROUND(I120*H120,2)</f>
        <v>0</v>
      </c>
      <c r="K120" s="177" t="s">
        <v>989</v>
      </c>
      <c r="L120" s="41"/>
      <c r="M120" s="182" t="s">
        <v>19</v>
      </c>
      <c r="N120" s="183" t="s">
        <v>45</v>
      </c>
      <c r="O120" s="66"/>
      <c r="P120" s="184">
        <f>O120*H120</f>
        <v>0</v>
      </c>
      <c r="Q120" s="184">
        <v>0</v>
      </c>
      <c r="R120" s="184">
        <f>Q120*H120</f>
        <v>0</v>
      </c>
      <c r="S120" s="184">
        <v>0</v>
      </c>
      <c r="T120" s="185">
        <f>S120*H120</f>
        <v>0</v>
      </c>
      <c r="U120" s="36"/>
      <c r="V120" s="36"/>
      <c r="W120" s="36"/>
      <c r="X120" s="36"/>
      <c r="Y120" s="36"/>
      <c r="Z120" s="36"/>
      <c r="AA120" s="36"/>
      <c r="AB120" s="36"/>
      <c r="AC120" s="36"/>
      <c r="AD120" s="36"/>
      <c r="AE120" s="36"/>
      <c r="AR120" s="186" t="s">
        <v>137</v>
      </c>
      <c r="AT120" s="186" t="s">
        <v>132</v>
      </c>
      <c r="AU120" s="186" t="s">
        <v>84</v>
      </c>
      <c r="AY120" s="19" t="s">
        <v>130</v>
      </c>
      <c r="BE120" s="187">
        <f>IF(N120="základní",J120,0)</f>
        <v>0</v>
      </c>
      <c r="BF120" s="187">
        <f>IF(N120="snížená",J120,0)</f>
        <v>0</v>
      </c>
      <c r="BG120" s="187">
        <f>IF(N120="zákl. přenesená",J120,0)</f>
        <v>0</v>
      </c>
      <c r="BH120" s="187">
        <f>IF(N120="sníž. přenesená",J120,0)</f>
        <v>0</v>
      </c>
      <c r="BI120" s="187">
        <f>IF(N120="nulová",J120,0)</f>
        <v>0</v>
      </c>
      <c r="BJ120" s="19" t="s">
        <v>82</v>
      </c>
      <c r="BK120" s="187">
        <f>ROUND(I120*H120,2)</f>
        <v>0</v>
      </c>
      <c r="BL120" s="19" t="s">
        <v>137</v>
      </c>
      <c r="BM120" s="186" t="s">
        <v>1099</v>
      </c>
    </row>
    <row r="121" spans="1:65" s="14" customFormat="1" ht="11.25" x14ac:dyDescent="0.2">
      <c r="B121" s="204"/>
      <c r="C121" s="205"/>
      <c r="D121" s="195" t="s">
        <v>140</v>
      </c>
      <c r="E121" s="206" t="s">
        <v>19</v>
      </c>
      <c r="F121" s="207" t="s">
        <v>137</v>
      </c>
      <c r="G121" s="205"/>
      <c r="H121" s="208">
        <v>4</v>
      </c>
      <c r="I121" s="209"/>
      <c r="J121" s="205"/>
      <c r="K121" s="205"/>
      <c r="L121" s="210"/>
      <c r="M121" s="211"/>
      <c r="N121" s="212"/>
      <c r="O121" s="212"/>
      <c r="P121" s="212"/>
      <c r="Q121" s="212"/>
      <c r="R121" s="212"/>
      <c r="S121" s="212"/>
      <c r="T121" s="213"/>
      <c r="AT121" s="214" t="s">
        <v>140</v>
      </c>
      <c r="AU121" s="214" t="s">
        <v>84</v>
      </c>
      <c r="AV121" s="14" t="s">
        <v>84</v>
      </c>
      <c r="AW121" s="14" t="s">
        <v>35</v>
      </c>
      <c r="AX121" s="14" t="s">
        <v>82</v>
      </c>
      <c r="AY121" s="214" t="s">
        <v>130</v>
      </c>
    </row>
    <row r="122" spans="1:65" s="2" customFormat="1" ht="49.15" customHeight="1" x14ac:dyDescent="0.2">
      <c r="A122" s="36"/>
      <c r="B122" s="37"/>
      <c r="C122" s="175" t="s">
        <v>211</v>
      </c>
      <c r="D122" s="175" t="s">
        <v>132</v>
      </c>
      <c r="E122" s="176" t="s">
        <v>1100</v>
      </c>
      <c r="F122" s="177" t="s">
        <v>1101</v>
      </c>
      <c r="G122" s="178" t="s">
        <v>1098</v>
      </c>
      <c r="H122" s="179">
        <v>2</v>
      </c>
      <c r="I122" s="180"/>
      <c r="J122" s="181">
        <f>ROUND(I122*H122,2)</f>
        <v>0</v>
      </c>
      <c r="K122" s="177" t="s">
        <v>989</v>
      </c>
      <c r="L122" s="41"/>
      <c r="M122" s="182" t="s">
        <v>19</v>
      </c>
      <c r="N122" s="183" t="s">
        <v>45</v>
      </c>
      <c r="O122" s="66"/>
      <c r="P122" s="184">
        <f>O122*H122</f>
        <v>0</v>
      </c>
      <c r="Q122" s="184">
        <v>0</v>
      </c>
      <c r="R122" s="184">
        <f>Q122*H122</f>
        <v>0</v>
      </c>
      <c r="S122" s="184">
        <v>0</v>
      </c>
      <c r="T122" s="185">
        <f>S122*H122</f>
        <v>0</v>
      </c>
      <c r="U122" s="36"/>
      <c r="V122" s="36"/>
      <c r="W122" s="36"/>
      <c r="X122" s="36"/>
      <c r="Y122" s="36"/>
      <c r="Z122" s="36"/>
      <c r="AA122" s="36"/>
      <c r="AB122" s="36"/>
      <c r="AC122" s="36"/>
      <c r="AD122" s="36"/>
      <c r="AE122" s="36"/>
      <c r="AR122" s="186" t="s">
        <v>137</v>
      </c>
      <c r="AT122" s="186" t="s">
        <v>132</v>
      </c>
      <c r="AU122" s="186" t="s">
        <v>84</v>
      </c>
      <c r="AY122" s="19" t="s">
        <v>130</v>
      </c>
      <c r="BE122" s="187">
        <f>IF(N122="základní",J122,0)</f>
        <v>0</v>
      </c>
      <c r="BF122" s="187">
        <f>IF(N122="snížená",J122,0)</f>
        <v>0</v>
      </c>
      <c r="BG122" s="187">
        <f>IF(N122="zákl. přenesená",J122,0)</f>
        <v>0</v>
      </c>
      <c r="BH122" s="187">
        <f>IF(N122="sníž. přenesená",J122,0)</f>
        <v>0</v>
      </c>
      <c r="BI122" s="187">
        <f>IF(N122="nulová",J122,0)</f>
        <v>0</v>
      </c>
      <c r="BJ122" s="19" t="s">
        <v>82</v>
      </c>
      <c r="BK122" s="187">
        <f>ROUND(I122*H122,2)</f>
        <v>0</v>
      </c>
      <c r="BL122" s="19" t="s">
        <v>137</v>
      </c>
      <c r="BM122" s="186" t="s">
        <v>1102</v>
      </c>
    </row>
    <row r="123" spans="1:65" s="14" customFormat="1" ht="11.25" x14ac:dyDescent="0.2">
      <c r="B123" s="204"/>
      <c r="C123" s="205"/>
      <c r="D123" s="195" t="s">
        <v>140</v>
      </c>
      <c r="E123" s="206" t="s">
        <v>19</v>
      </c>
      <c r="F123" s="207" t="s">
        <v>84</v>
      </c>
      <c r="G123" s="205"/>
      <c r="H123" s="208">
        <v>2</v>
      </c>
      <c r="I123" s="209"/>
      <c r="J123" s="205"/>
      <c r="K123" s="205"/>
      <c r="L123" s="210"/>
      <c r="M123" s="211"/>
      <c r="N123" s="212"/>
      <c r="O123" s="212"/>
      <c r="P123" s="212"/>
      <c r="Q123" s="212"/>
      <c r="R123" s="212"/>
      <c r="S123" s="212"/>
      <c r="T123" s="213"/>
      <c r="AT123" s="214" t="s">
        <v>140</v>
      </c>
      <c r="AU123" s="214" t="s">
        <v>84</v>
      </c>
      <c r="AV123" s="14" t="s">
        <v>84</v>
      </c>
      <c r="AW123" s="14" t="s">
        <v>35</v>
      </c>
      <c r="AX123" s="14" t="s">
        <v>82</v>
      </c>
      <c r="AY123" s="214" t="s">
        <v>130</v>
      </c>
    </row>
    <row r="124" spans="1:65" s="2" customFormat="1" ht="49.15" customHeight="1" x14ac:dyDescent="0.2">
      <c r="A124" s="36"/>
      <c r="B124" s="37"/>
      <c r="C124" s="175" t="s">
        <v>218</v>
      </c>
      <c r="D124" s="175" t="s">
        <v>132</v>
      </c>
      <c r="E124" s="176" t="s">
        <v>1103</v>
      </c>
      <c r="F124" s="177" t="s">
        <v>1104</v>
      </c>
      <c r="G124" s="178" t="s">
        <v>175</v>
      </c>
      <c r="H124" s="179">
        <v>160</v>
      </c>
      <c r="I124" s="180"/>
      <c r="J124" s="181">
        <f>ROUND(I124*H124,2)</f>
        <v>0</v>
      </c>
      <c r="K124" s="177" t="s">
        <v>989</v>
      </c>
      <c r="L124" s="41"/>
      <c r="M124" s="182" t="s">
        <v>19</v>
      </c>
      <c r="N124" s="183" t="s">
        <v>45</v>
      </c>
      <c r="O124" s="66"/>
      <c r="P124" s="184">
        <f>O124*H124</f>
        <v>0</v>
      </c>
      <c r="Q124" s="184">
        <v>0</v>
      </c>
      <c r="R124" s="184">
        <f>Q124*H124</f>
        <v>0</v>
      </c>
      <c r="S124" s="184">
        <v>0</v>
      </c>
      <c r="T124" s="185">
        <f>S124*H124</f>
        <v>0</v>
      </c>
      <c r="U124" s="36"/>
      <c r="V124" s="36"/>
      <c r="W124" s="36"/>
      <c r="X124" s="36"/>
      <c r="Y124" s="36"/>
      <c r="Z124" s="36"/>
      <c r="AA124" s="36"/>
      <c r="AB124" s="36"/>
      <c r="AC124" s="36"/>
      <c r="AD124" s="36"/>
      <c r="AE124" s="36"/>
      <c r="AR124" s="186" t="s">
        <v>137</v>
      </c>
      <c r="AT124" s="186" t="s">
        <v>132</v>
      </c>
      <c r="AU124" s="186" t="s">
        <v>84</v>
      </c>
      <c r="AY124" s="19" t="s">
        <v>130</v>
      </c>
      <c r="BE124" s="187">
        <f>IF(N124="základní",J124,0)</f>
        <v>0</v>
      </c>
      <c r="BF124" s="187">
        <f>IF(N124="snížená",J124,0)</f>
        <v>0</v>
      </c>
      <c r="BG124" s="187">
        <f>IF(N124="zákl. přenesená",J124,0)</f>
        <v>0</v>
      </c>
      <c r="BH124" s="187">
        <f>IF(N124="sníž. přenesená",J124,0)</f>
        <v>0</v>
      </c>
      <c r="BI124" s="187">
        <f>IF(N124="nulová",J124,0)</f>
        <v>0</v>
      </c>
      <c r="BJ124" s="19" t="s">
        <v>82</v>
      </c>
      <c r="BK124" s="187">
        <f>ROUND(I124*H124,2)</f>
        <v>0</v>
      </c>
      <c r="BL124" s="19" t="s">
        <v>137</v>
      </c>
      <c r="BM124" s="186" t="s">
        <v>1105</v>
      </c>
    </row>
    <row r="125" spans="1:65" s="2" customFormat="1" ht="19.5" x14ac:dyDescent="0.2">
      <c r="A125" s="36"/>
      <c r="B125" s="37"/>
      <c r="C125" s="38"/>
      <c r="D125" s="195" t="s">
        <v>492</v>
      </c>
      <c r="E125" s="38"/>
      <c r="F125" s="236" t="s">
        <v>1106</v>
      </c>
      <c r="G125" s="38"/>
      <c r="H125" s="38"/>
      <c r="I125" s="190"/>
      <c r="J125" s="38"/>
      <c r="K125" s="38"/>
      <c r="L125" s="41"/>
      <c r="M125" s="191"/>
      <c r="N125" s="192"/>
      <c r="O125" s="66"/>
      <c r="P125" s="66"/>
      <c r="Q125" s="66"/>
      <c r="R125" s="66"/>
      <c r="S125" s="66"/>
      <c r="T125" s="67"/>
      <c r="U125" s="36"/>
      <c r="V125" s="36"/>
      <c r="W125" s="36"/>
      <c r="X125" s="36"/>
      <c r="Y125" s="36"/>
      <c r="Z125" s="36"/>
      <c r="AA125" s="36"/>
      <c r="AB125" s="36"/>
      <c r="AC125" s="36"/>
      <c r="AD125" s="36"/>
      <c r="AE125" s="36"/>
      <c r="AT125" s="19" t="s">
        <v>492</v>
      </c>
      <c r="AU125" s="19" t="s">
        <v>84</v>
      </c>
    </row>
    <row r="126" spans="1:65" s="14" customFormat="1" ht="11.25" x14ac:dyDescent="0.2">
      <c r="B126" s="204"/>
      <c r="C126" s="205"/>
      <c r="D126" s="195" t="s">
        <v>140</v>
      </c>
      <c r="E126" s="206" t="s">
        <v>19</v>
      </c>
      <c r="F126" s="207" t="s">
        <v>1107</v>
      </c>
      <c r="G126" s="205"/>
      <c r="H126" s="208">
        <v>100</v>
      </c>
      <c r="I126" s="209"/>
      <c r="J126" s="205"/>
      <c r="K126" s="205"/>
      <c r="L126" s="210"/>
      <c r="M126" s="211"/>
      <c r="N126" s="212"/>
      <c r="O126" s="212"/>
      <c r="P126" s="212"/>
      <c r="Q126" s="212"/>
      <c r="R126" s="212"/>
      <c r="S126" s="212"/>
      <c r="T126" s="213"/>
      <c r="AT126" s="214" t="s">
        <v>140</v>
      </c>
      <c r="AU126" s="214" t="s">
        <v>84</v>
      </c>
      <c r="AV126" s="14" t="s">
        <v>84</v>
      </c>
      <c r="AW126" s="14" t="s">
        <v>35</v>
      </c>
      <c r="AX126" s="14" t="s">
        <v>74</v>
      </c>
      <c r="AY126" s="214" t="s">
        <v>130</v>
      </c>
    </row>
    <row r="127" spans="1:65" s="14" customFormat="1" ht="11.25" x14ac:dyDescent="0.2">
      <c r="B127" s="204"/>
      <c r="C127" s="205"/>
      <c r="D127" s="195" t="s">
        <v>140</v>
      </c>
      <c r="E127" s="206" t="s">
        <v>19</v>
      </c>
      <c r="F127" s="207" t="s">
        <v>1108</v>
      </c>
      <c r="G127" s="205"/>
      <c r="H127" s="208">
        <v>60</v>
      </c>
      <c r="I127" s="209"/>
      <c r="J127" s="205"/>
      <c r="K127" s="205"/>
      <c r="L127" s="210"/>
      <c r="M127" s="211"/>
      <c r="N127" s="212"/>
      <c r="O127" s="212"/>
      <c r="P127" s="212"/>
      <c r="Q127" s="212"/>
      <c r="R127" s="212"/>
      <c r="S127" s="212"/>
      <c r="T127" s="213"/>
      <c r="AT127" s="214" t="s">
        <v>140</v>
      </c>
      <c r="AU127" s="214" t="s">
        <v>84</v>
      </c>
      <c r="AV127" s="14" t="s">
        <v>84</v>
      </c>
      <c r="AW127" s="14" t="s">
        <v>35</v>
      </c>
      <c r="AX127" s="14" t="s">
        <v>74</v>
      </c>
      <c r="AY127" s="214" t="s">
        <v>130</v>
      </c>
    </row>
    <row r="128" spans="1:65" s="15" customFormat="1" ht="11.25" x14ac:dyDescent="0.2">
      <c r="B128" s="215"/>
      <c r="C128" s="216"/>
      <c r="D128" s="195" t="s">
        <v>140</v>
      </c>
      <c r="E128" s="217" t="s">
        <v>19</v>
      </c>
      <c r="F128" s="218" t="s">
        <v>143</v>
      </c>
      <c r="G128" s="216"/>
      <c r="H128" s="219">
        <v>160</v>
      </c>
      <c r="I128" s="220"/>
      <c r="J128" s="216"/>
      <c r="K128" s="216"/>
      <c r="L128" s="221"/>
      <c r="M128" s="222"/>
      <c r="N128" s="223"/>
      <c r="O128" s="223"/>
      <c r="P128" s="223"/>
      <c r="Q128" s="223"/>
      <c r="R128" s="223"/>
      <c r="S128" s="223"/>
      <c r="T128" s="224"/>
      <c r="AT128" s="225" t="s">
        <v>140</v>
      </c>
      <c r="AU128" s="225" t="s">
        <v>84</v>
      </c>
      <c r="AV128" s="15" t="s">
        <v>137</v>
      </c>
      <c r="AW128" s="15" t="s">
        <v>35</v>
      </c>
      <c r="AX128" s="15" t="s">
        <v>82</v>
      </c>
      <c r="AY128" s="225" t="s">
        <v>130</v>
      </c>
    </row>
    <row r="129" spans="1:65" s="2" customFormat="1" ht="49.15" customHeight="1" x14ac:dyDescent="0.2">
      <c r="A129" s="36"/>
      <c r="B129" s="37"/>
      <c r="C129" s="175" t="s">
        <v>8</v>
      </c>
      <c r="D129" s="175" t="s">
        <v>132</v>
      </c>
      <c r="E129" s="176" t="s">
        <v>1109</v>
      </c>
      <c r="F129" s="177" t="s">
        <v>1110</v>
      </c>
      <c r="G129" s="178" t="s">
        <v>175</v>
      </c>
      <c r="H129" s="179">
        <v>160</v>
      </c>
      <c r="I129" s="180"/>
      <c r="J129" s="181">
        <f>ROUND(I129*H129,2)</f>
        <v>0</v>
      </c>
      <c r="K129" s="177" t="s">
        <v>989</v>
      </c>
      <c r="L129" s="41"/>
      <c r="M129" s="182" t="s">
        <v>19</v>
      </c>
      <c r="N129" s="183" t="s">
        <v>45</v>
      </c>
      <c r="O129" s="66"/>
      <c r="P129" s="184">
        <f>O129*H129</f>
        <v>0</v>
      </c>
      <c r="Q129" s="184">
        <v>0</v>
      </c>
      <c r="R129" s="184">
        <f>Q129*H129</f>
        <v>0</v>
      </c>
      <c r="S129" s="184">
        <v>0</v>
      </c>
      <c r="T129" s="185">
        <f>S129*H129</f>
        <v>0</v>
      </c>
      <c r="U129" s="36"/>
      <c r="V129" s="36"/>
      <c r="W129" s="36"/>
      <c r="X129" s="36"/>
      <c r="Y129" s="36"/>
      <c r="Z129" s="36"/>
      <c r="AA129" s="36"/>
      <c r="AB129" s="36"/>
      <c r="AC129" s="36"/>
      <c r="AD129" s="36"/>
      <c r="AE129" s="36"/>
      <c r="AR129" s="186" t="s">
        <v>137</v>
      </c>
      <c r="AT129" s="186" t="s">
        <v>132</v>
      </c>
      <c r="AU129" s="186" t="s">
        <v>84</v>
      </c>
      <c r="AY129" s="19" t="s">
        <v>130</v>
      </c>
      <c r="BE129" s="187">
        <f>IF(N129="základní",J129,0)</f>
        <v>0</v>
      </c>
      <c r="BF129" s="187">
        <f>IF(N129="snížená",J129,0)</f>
        <v>0</v>
      </c>
      <c r="BG129" s="187">
        <f>IF(N129="zákl. přenesená",J129,0)</f>
        <v>0</v>
      </c>
      <c r="BH129" s="187">
        <f>IF(N129="sníž. přenesená",J129,0)</f>
        <v>0</v>
      </c>
      <c r="BI129" s="187">
        <f>IF(N129="nulová",J129,0)</f>
        <v>0</v>
      </c>
      <c r="BJ129" s="19" t="s">
        <v>82</v>
      </c>
      <c r="BK129" s="187">
        <f>ROUND(I129*H129,2)</f>
        <v>0</v>
      </c>
      <c r="BL129" s="19" t="s">
        <v>137</v>
      </c>
      <c r="BM129" s="186" t="s">
        <v>1111</v>
      </c>
    </row>
    <row r="130" spans="1:65" s="2" customFormat="1" ht="19.5" x14ac:dyDescent="0.2">
      <c r="A130" s="36"/>
      <c r="B130" s="37"/>
      <c r="C130" s="38"/>
      <c r="D130" s="195" t="s">
        <v>492</v>
      </c>
      <c r="E130" s="38"/>
      <c r="F130" s="236" t="s">
        <v>1106</v>
      </c>
      <c r="G130" s="38"/>
      <c r="H130" s="38"/>
      <c r="I130" s="190"/>
      <c r="J130" s="38"/>
      <c r="K130" s="38"/>
      <c r="L130" s="41"/>
      <c r="M130" s="191"/>
      <c r="N130" s="192"/>
      <c r="O130" s="66"/>
      <c r="P130" s="66"/>
      <c r="Q130" s="66"/>
      <c r="R130" s="66"/>
      <c r="S130" s="66"/>
      <c r="T130" s="67"/>
      <c r="U130" s="36"/>
      <c r="V130" s="36"/>
      <c r="W130" s="36"/>
      <c r="X130" s="36"/>
      <c r="Y130" s="36"/>
      <c r="Z130" s="36"/>
      <c r="AA130" s="36"/>
      <c r="AB130" s="36"/>
      <c r="AC130" s="36"/>
      <c r="AD130" s="36"/>
      <c r="AE130" s="36"/>
      <c r="AT130" s="19" t="s">
        <v>492</v>
      </c>
      <c r="AU130" s="19" t="s">
        <v>84</v>
      </c>
    </row>
    <row r="131" spans="1:65" s="14" customFormat="1" ht="11.25" x14ac:dyDescent="0.2">
      <c r="B131" s="204"/>
      <c r="C131" s="205"/>
      <c r="D131" s="195" t="s">
        <v>140</v>
      </c>
      <c r="E131" s="206" t="s">
        <v>19</v>
      </c>
      <c r="F131" s="207" t="s">
        <v>1107</v>
      </c>
      <c r="G131" s="205"/>
      <c r="H131" s="208">
        <v>100</v>
      </c>
      <c r="I131" s="209"/>
      <c r="J131" s="205"/>
      <c r="K131" s="205"/>
      <c r="L131" s="210"/>
      <c r="M131" s="211"/>
      <c r="N131" s="212"/>
      <c r="O131" s="212"/>
      <c r="P131" s="212"/>
      <c r="Q131" s="212"/>
      <c r="R131" s="212"/>
      <c r="S131" s="212"/>
      <c r="T131" s="213"/>
      <c r="AT131" s="214" t="s">
        <v>140</v>
      </c>
      <c r="AU131" s="214" t="s">
        <v>84</v>
      </c>
      <c r="AV131" s="14" t="s">
        <v>84</v>
      </c>
      <c r="AW131" s="14" t="s">
        <v>35</v>
      </c>
      <c r="AX131" s="14" t="s">
        <v>74</v>
      </c>
      <c r="AY131" s="214" t="s">
        <v>130</v>
      </c>
    </row>
    <row r="132" spans="1:65" s="14" customFormat="1" ht="11.25" x14ac:dyDescent="0.2">
      <c r="B132" s="204"/>
      <c r="C132" s="205"/>
      <c r="D132" s="195" t="s">
        <v>140</v>
      </c>
      <c r="E132" s="206" t="s">
        <v>19</v>
      </c>
      <c r="F132" s="207" t="s">
        <v>1108</v>
      </c>
      <c r="G132" s="205"/>
      <c r="H132" s="208">
        <v>60</v>
      </c>
      <c r="I132" s="209"/>
      <c r="J132" s="205"/>
      <c r="K132" s="205"/>
      <c r="L132" s="210"/>
      <c r="M132" s="211"/>
      <c r="N132" s="212"/>
      <c r="O132" s="212"/>
      <c r="P132" s="212"/>
      <c r="Q132" s="212"/>
      <c r="R132" s="212"/>
      <c r="S132" s="212"/>
      <c r="T132" s="213"/>
      <c r="AT132" s="214" t="s">
        <v>140</v>
      </c>
      <c r="AU132" s="214" t="s">
        <v>84</v>
      </c>
      <c r="AV132" s="14" t="s">
        <v>84</v>
      </c>
      <c r="AW132" s="14" t="s">
        <v>35</v>
      </c>
      <c r="AX132" s="14" t="s">
        <v>74</v>
      </c>
      <c r="AY132" s="214" t="s">
        <v>130</v>
      </c>
    </row>
    <row r="133" spans="1:65" s="15" customFormat="1" ht="11.25" x14ac:dyDescent="0.2">
      <c r="B133" s="215"/>
      <c r="C133" s="216"/>
      <c r="D133" s="195" t="s">
        <v>140</v>
      </c>
      <c r="E133" s="217" t="s">
        <v>19</v>
      </c>
      <c r="F133" s="218" t="s">
        <v>143</v>
      </c>
      <c r="G133" s="216"/>
      <c r="H133" s="219">
        <v>160</v>
      </c>
      <c r="I133" s="220"/>
      <c r="J133" s="216"/>
      <c r="K133" s="216"/>
      <c r="L133" s="221"/>
      <c r="M133" s="222"/>
      <c r="N133" s="223"/>
      <c r="O133" s="223"/>
      <c r="P133" s="223"/>
      <c r="Q133" s="223"/>
      <c r="R133" s="223"/>
      <c r="S133" s="223"/>
      <c r="T133" s="224"/>
      <c r="AT133" s="225" t="s">
        <v>140</v>
      </c>
      <c r="AU133" s="225" t="s">
        <v>84</v>
      </c>
      <c r="AV133" s="15" t="s">
        <v>137</v>
      </c>
      <c r="AW133" s="15" t="s">
        <v>35</v>
      </c>
      <c r="AX133" s="15" t="s">
        <v>82</v>
      </c>
      <c r="AY133" s="225" t="s">
        <v>130</v>
      </c>
    </row>
    <row r="134" spans="1:65" s="12" customFormat="1" ht="25.9" customHeight="1" x14ac:dyDescent="0.2">
      <c r="B134" s="159"/>
      <c r="C134" s="160"/>
      <c r="D134" s="161" t="s">
        <v>73</v>
      </c>
      <c r="E134" s="162" t="s">
        <v>985</v>
      </c>
      <c r="F134" s="162" t="s">
        <v>986</v>
      </c>
      <c r="G134" s="160"/>
      <c r="H134" s="160"/>
      <c r="I134" s="163"/>
      <c r="J134" s="164">
        <f>BK134</f>
        <v>0</v>
      </c>
      <c r="K134" s="160"/>
      <c r="L134" s="165"/>
      <c r="M134" s="166"/>
      <c r="N134" s="167"/>
      <c r="O134" s="167"/>
      <c r="P134" s="168">
        <f>SUM(P135:P168)</f>
        <v>0</v>
      </c>
      <c r="Q134" s="167"/>
      <c r="R134" s="168">
        <f>SUM(R135:R168)</f>
        <v>52.365000000000002</v>
      </c>
      <c r="S134" s="167"/>
      <c r="T134" s="169">
        <f>SUM(T135:T168)</f>
        <v>0</v>
      </c>
      <c r="AR134" s="170" t="s">
        <v>137</v>
      </c>
      <c r="AT134" s="171" t="s">
        <v>73</v>
      </c>
      <c r="AU134" s="171" t="s">
        <v>74</v>
      </c>
      <c r="AY134" s="170" t="s">
        <v>130</v>
      </c>
      <c r="BK134" s="172">
        <f>SUM(BK135:BK168)</f>
        <v>0</v>
      </c>
    </row>
    <row r="135" spans="1:65" s="2" customFormat="1" ht="55.5" customHeight="1" x14ac:dyDescent="0.2">
      <c r="A135" s="36"/>
      <c r="B135" s="37"/>
      <c r="C135" s="175" t="s">
        <v>226</v>
      </c>
      <c r="D135" s="175" t="s">
        <v>132</v>
      </c>
      <c r="E135" s="176" t="s">
        <v>1112</v>
      </c>
      <c r="F135" s="177" t="s">
        <v>1113</v>
      </c>
      <c r="G135" s="178" t="s">
        <v>265</v>
      </c>
      <c r="H135" s="179">
        <v>44.16</v>
      </c>
      <c r="I135" s="180"/>
      <c r="J135" s="181">
        <f>ROUND(I135*H135,2)</f>
        <v>0</v>
      </c>
      <c r="K135" s="177" t="s">
        <v>989</v>
      </c>
      <c r="L135" s="41"/>
      <c r="M135" s="182" t="s">
        <v>19</v>
      </c>
      <c r="N135" s="183" t="s">
        <v>45</v>
      </c>
      <c r="O135" s="66"/>
      <c r="P135" s="184">
        <f>O135*H135</f>
        <v>0</v>
      </c>
      <c r="Q135" s="184">
        <v>0</v>
      </c>
      <c r="R135" s="184">
        <f>Q135*H135</f>
        <v>0</v>
      </c>
      <c r="S135" s="184">
        <v>0</v>
      </c>
      <c r="T135" s="185">
        <f>S135*H135</f>
        <v>0</v>
      </c>
      <c r="U135" s="36"/>
      <c r="V135" s="36"/>
      <c r="W135" s="36"/>
      <c r="X135" s="36"/>
      <c r="Y135" s="36"/>
      <c r="Z135" s="36"/>
      <c r="AA135" s="36"/>
      <c r="AB135" s="36"/>
      <c r="AC135" s="36"/>
      <c r="AD135" s="36"/>
      <c r="AE135" s="36"/>
      <c r="AR135" s="186" t="s">
        <v>1114</v>
      </c>
      <c r="AT135" s="186" t="s">
        <v>132</v>
      </c>
      <c r="AU135" s="186" t="s">
        <v>82</v>
      </c>
      <c r="AY135" s="19" t="s">
        <v>130</v>
      </c>
      <c r="BE135" s="187">
        <f>IF(N135="základní",J135,0)</f>
        <v>0</v>
      </c>
      <c r="BF135" s="187">
        <f>IF(N135="snížená",J135,0)</f>
        <v>0</v>
      </c>
      <c r="BG135" s="187">
        <f>IF(N135="zákl. přenesená",J135,0)</f>
        <v>0</v>
      </c>
      <c r="BH135" s="187">
        <f>IF(N135="sníž. přenesená",J135,0)</f>
        <v>0</v>
      </c>
      <c r="BI135" s="187">
        <f>IF(N135="nulová",J135,0)</f>
        <v>0</v>
      </c>
      <c r="BJ135" s="19" t="s">
        <v>82</v>
      </c>
      <c r="BK135" s="187">
        <f>ROUND(I135*H135,2)</f>
        <v>0</v>
      </c>
      <c r="BL135" s="19" t="s">
        <v>1114</v>
      </c>
      <c r="BM135" s="186" t="s">
        <v>1115</v>
      </c>
    </row>
    <row r="136" spans="1:65" s="13" customFormat="1" ht="11.25" x14ac:dyDescent="0.2">
      <c r="B136" s="193"/>
      <c r="C136" s="194"/>
      <c r="D136" s="195" t="s">
        <v>140</v>
      </c>
      <c r="E136" s="196" t="s">
        <v>19</v>
      </c>
      <c r="F136" s="197" t="s">
        <v>1116</v>
      </c>
      <c r="G136" s="194"/>
      <c r="H136" s="196" t="s">
        <v>19</v>
      </c>
      <c r="I136" s="198"/>
      <c r="J136" s="194"/>
      <c r="K136" s="194"/>
      <c r="L136" s="199"/>
      <c r="M136" s="200"/>
      <c r="N136" s="201"/>
      <c r="O136" s="201"/>
      <c r="P136" s="201"/>
      <c r="Q136" s="201"/>
      <c r="R136" s="201"/>
      <c r="S136" s="201"/>
      <c r="T136" s="202"/>
      <c r="AT136" s="203" t="s">
        <v>140</v>
      </c>
      <c r="AU136" s="203" t="s">
        <v>82</v>
      </c>
      <c r="AV136" s="13" t="s">
        <v>82</v>
      </c>
      <c r="AW136" s="13" t="s">
        <v>35</v>
      </c>
      <c r="AX136" s="13" t="s">
        <v>74</v>
      </c>
      <c r="AY136" s="203" t="s">
        <v>130</v>
      </c>
    </row>
    <row r="137" spans="1:65" s="14" customFormat="1" ht="11.25" x14ac:dyDescent="0.2">
      <c r="B137" s="204"/>
      <c r="C137" s="205"/>
      <c r="D137" s="195" t="s">
        <v>140</v>
      </c>
      <c r="E137" s="206" t="s">
        <v>19</v>
      </c>
      <c r="F137" s="207" t="s">
        <v>1117</v>
      </c>
      <c r="G137" s="205"/>
      <c r="H137" s="208">
        <v>44.16</v>
      </c>
      <c r="I137" s="209"/>
      <c r="J137" s="205"/>
      <c r="K137" s="205"/>
      <c r="L137" s="210"/>
      <c r="M137" s="211"/>
      <c r="N137" s="212"/>
      <c r="O137" s="212"/>
      <c r="P137" s="212"/>
      <c r="Q137" s="212"/>
      <c r="R137" s="212"/>
      <c r="S137" s="212"/>
      <c r="T137" s="213"/>
      <c r="AT137" s="214" t="s">
        <v>140</v>
      </c>
      <c r="AU137" s="214" t="s">
        <v>82</v>
      </c>
      <c r="AV137" s="14" t="s">
        <v>84</v>
      </c>
      <c r="AW137" s="14" t="s">
        <v>35</v>
      </c>
      <c r="AX137" s="14" t="s">
        <v>74</v>
      </c>
      <c r="AY137" s="214" t="s">
        <v>130</v>
      </c>
    </row>
    <row r="138" spans="1:65" s="15" customFormat="1" ht="11.25" x14ac:dyDescent="0.2">
      <c r="B138" s="215"/>
      <c r="C138" s="216"/>
      <c r="D138" s="195" t="s">
        <v>140</v>
      </c>
      <c r="E138" s="217" t="s">
        <v>19</v>
      </c>
      <c r="F138" s="218" t="s">
        <v>143</v>
      </c>
      <c r="G138" s="216"/>
      <c r="H138" s="219">
        <v>44.16</v>
      </c>
      <c r="I138" s="220"/>
      <c r="J138" s="216"/>
      <c r="K138" s="216"/>
      <c r="L138" s="221"/>
      <c r="M138" s="222"/>
      <c r="N138" s="223"/>
      <c r="O138" s="223"/>
      <c r="P138" s="223"/>
      <c r="Q138" s="223"/>
      <c r="R138" s="223"/>
      <c r="S138" s="223"/>
      <c r="T138" s="224"/>
      <c r="AT138" s="225" t="s">
        <v>140</v>
      </c>
      <c r="AU138" s="225" t="s">
        <v>82</v>
      </c>
      <c r="AV138" s="15" t="s">
        <v>137</v>
      </c>
      <c r="AW138" s="15" t="s">
        <v>35</v>
      </c>
      <c r="AX138" s="15" t="s">
        <v>82</v>
      </c>
      <c r="AY138" s="225" t="s">
        <v>130</v>
      </c>
    </row>
    <row r="139" spans="1:65" s="2" customFormat="1" ht="62.65" customHeight="1" x14ac:dyDescent="0.2">
      <c r="A139" s="36"/>
      <c r="B139" s="37"/>
      <c r="C139" s="175" t="s">
        <v>236</v>
      </c>
      <c r="D139" s="175" t="s">
        <v>132</v>
      </c>
      <c r="E139" s="176" t="s">
        <v>1118</v>
      </c>
      <c r="F139" s="177" t="s">
        <v>1119</v>
      </c>
      <c r="G139" s="178" t="s">
        <v>265</v>
      </c>
      <c r="H139" s="179">
        <v>9</v>
      </c>
      <c r="I139" s="180"/>
      <c r="J139" s="181">
        <f>ROUND(I139*H139,2)</f>
        <v>0</v>
      </c>
      <c r="K139" s="177" t="s">
        <v>989</v>
      </c>
      <c r="L139" s="41"/>
      <c r="M139" s="182" t="s">
        <v>19</v>
      </c>
      <c r="N139" s="183" t="s">
        <v>45</v>
      </c>
      <c r="O139" s="66"/>
      <c r="P139" s="184">
        <f>O139*H139</f>
        <v>0</v>
      </c>
      <c r="Q139" s="184">
        <v>0</v>
      </c>
      <c r="R139" s="184">
        <f>Q139*H139</f>
        <v>0</v>
      </c>
      <c r="S139" s="184">
        <v>0</v>
      </c>
      <c r="T139" s="185">
        <f>S139*H139</f>
        <v>0</v>
      </c>
      <c r="U139" s="36"/>
      <c r="V139" s="36"/>
      <c r="W139" s="36"/>
      <c r="X139" s="36"/>
      <c r="Y139" s="36"/>
      <c r="Z139" s="36"/>
      <c r="AA139" s="36"/>
      <c r="AB139" s="36"/>
      <c r="AC139" s="36"/>
      <c r="AD139" s="36"/>
      <c r="AE139" s="36"/>
      <c r="AR139" s="186" t="s">
        <v>1114</v>
      </c>
      <c r="AT139" s="186" t="s">
        <v>132</v>
      </c>
      <c r="AU139" s="186" t="s">
        <v>82</v>
      </c>
      <c r="AY139" s="19" t="s">
        <v>130</v>
      </c>
      <c r="BE139" s="187">
        <f>IF(N139="základní",J139,0)</f>
        <v>0</v>
      </c>
      <c r="BF139" s="187">
        <f>IF(N139="snížená",J139,0)</f>
        <v>0</v>
      </c>
      <c r="BG139" s="187">
        <f>IF(N139="zákl. přenesená",J139,0)</f>
        <v>0</v>
      </c>
      <c r="BH139" s="187">
        <f>IF(N139="sníž. přenesená",J139,0)</f>
        <v>0</v>
      </c>
      <c r="BI139" s="187">
        <f>IF(N139="nulová",J139,0)</f>
        <v>0</v>
      </c>
      <c r="BJ139" s="19" t="s">
        <v>82</v>
      </c>
      <c r="BK139" s="187">
        <f>ROUND(I139*H139,2)</f>
        <v>0</v>
      </c>
      <c r="BL139" s="19" t="s">
        <v>1114</v>
      </c>
      <c r="BM139" s="186" t="s">
        <v>1120</v>
      </c>
    </row>
    <row r="140" spans="1:65" s="13" customFormat="1" ht="11.25" x14ac:dyDescent="0.2">
      <c r="B140" s="193"/>
      <c r="C140" s="194"/>
      <c r="D140" s="195" t="s">
        <v>140</v>
      </c>
      <c r="E140" s="196" t="s">
        <v>19</v>
      </c>
      <c r="F140" s="197" t="s">
        <v>1121</v>
      </c>
      <c r="G140" s="194"/>
      <c r="H140" s="196" t="s">
        <v>19</v>
      </c>
      <c r="I140" s="198"/>
      <c r="J140" s="194"/>
      <c r="K140" s="194"/>
      <c r="L140" s="199"/>
      <c r="M140" s="200"/>
      <c r="N140" s="201"/>
      <c r="O140" s="201"/>
      <c r="P140" s="201"/>
      <c r="Q140" s="201"/>
      <c r="R140" s="201"/>
      <c r="S140" s="201"/>
      <c r="T140" s="202"/>
      <c r="AT140" s="203" t="s">
        <v>140</v>
      </c>
      <c r="AU140" s="203" t="s">
        <v>82</v>
      </c>
      <c r="AV140" s="13" t="s">
        <v>82</v>
      </c>
      <c r="AW140" s="13" t="s">
        <v>35</v>
      </c>
      <c r="AX140" s="13" t="s">
        <v>74</v>
      </c>
      <c r="AY140" s="203" t="s">
        <v>130</v>
      </c>
    </row>
    <row r="141" spans="1:65" s="14" customFormat="1" ht="11.25" x14ac:dyDescent="0.2">
      <c r="B141" s="204"/>
      <c r="C141" s="205"/>
      <c r="D141" s="195" t="s">
        <v>140</v>
      </c>
      <c r="E141" s="206" t="s">
        <v>19</v>
      </c>
      <c r="F141" s="207" t="s">
        <v>1122</v>
      </c>
      <c r="G141" s="205"/>
      <c r="H141" s="208">
        <v>9</v>
      </c>
      <c r="I141" s="209"/>
      <c r="J141" s="205"/>
      <c r="K141" s="205"/>
      <c r="L141" s="210"/>
      <c r="M141" s="211"/>
      <c r="N141" s="212"/>
      <c r="O141" s="212"/>
      <c r="P141" s="212"/>
      <c r="Q141" s="212"/>
      <c r="R141" s="212"/>
      <c r="S141" s="212"/>
      <c r="T141" s="213"/>
      <c r="AT141" s="214" t="s">
        <v>140</v>
      </c>
      <c r="AU141" s="214" t="s">
        <v>82</v>
      </c>
      <c r="AV141" s="14" t="s">
        <v>84</v>
      </c>
      <c r="AW141" s="14" t="s">
        <v>35</v>
      </c>
      <c r="AX141" s="14" t="s">
        <v>74</v>
      </c>
      <c r="AY141" s="214" t="s">
        <v>130</v>
      </c>
    </row>
    <row r="142" spans="1:65" s="15" customFormat="1" ht="11.25" x14ac:dyDescent="0.2">
      <c r="B142" s="215"/>
      <c r="C142" s="216"/>
      <c r="D142" s="195" t="s">
        <v>140</v>
      </c>
      <c r="E142" s="217" t="s">
        <v>19</v>
      </c>
      <c r="F142" s="218" t="s">
        <v>143</v>
      </c>
      <c r="G142" s="216"/>
      <c r="H142" s="219">
        <v>9</v>
      </c>
      <c r="I142" s="220"/>
      <c r="J142" s="216"/>
      <c r="K142" s="216"/>
      <c r="L142" s="221"/>
      <c r="M142" s="222"/>
      <c r="N142" s="223"/>
      <c r="O142" s="223"/>
      <c r="P142" s="223"/>
      <c r="Q142" s="223"/>
      <c r="R142" s="223"/>
      <c r="S142" s="223"/>
      <c r="T142" s="224"/>
      <c r="AT142" s="225" t="s">
        <v>140</v>
      </c>
      <c r="AU142" s="225" t="s">
        <v>82</v>
      </c>
      <c r="AV142" s="15" t="s">
        <v>137</v>
      </c>
      <c r="AW142" s="15" t="s">
        <v>35</v>
      </c>
      <c r="AX142" s="15" t="s">
        <v>82</v>
      </c>
      <c r="AY142" s="225" t="s">
        <v>130</v>
      </c>
    </row>
    <row r="143" spans="1:65" s="2" customFormat="1" ht="78" customHeight="1" x14ac:dyDescent="0.2">
      <c r="A143" s="36"/>
      <c r="B143" s="37"/>
      <c r="C143" s="175" t="s">
        <v>232</v>
      </c>
      <c r="D143" s="175" t="s">
        <v>132</v>
      </c>
      <c r="E143" s="176" t="s">
        <v>1123</v>
      </c>
      <c r="F143" s="177" t="s">
        <v>1124</v>
      </c>
      <c r="G143" s="178" t="s">
        <v>265</v>
      </c>
      <c r="H143" s="179">
        <v>54.865000000000002</v>
      </c>
      <c r="I143" s="180"/>
      <c r="J143" s="181">
        <f>ROUND(I143*H143,2)</f>
        <v>0</v>
      </c>
      <c r="K143" s="177" t="s">
        <v>989</v>
      </c>
      <c r="L143" s="41"/>
      <c r="M143" s="182" t="s">
        <v>19</v>
      </c>
      <c r="N143" s="183" t="s">
        <v>45</v>
      </c>
      <c r="O143" s="66"/>
      <c r="P143" s="184">
        <f>O143*H143</f>
        <v>0</v>
      </c>
      <c r="Q143" s="184">
        <v>0</v>
      </c>
      <c r="R143" s="184">
        <f>Q143*H143</f>
        <v>0</v>
      </c>
      <c r="S143" s="184">
        <v>0</v>
      </c>
      <c r="T143" s="185">
        <f>S143*H143</f>
        <v>0</v>
      </c>
      <c r="U143" s="36"/>
      <c r="V143" s="36"/>
      <c r="W143" s="36"/>
      <c r="X143" s="36"/>
      <c r="Y143" s="36"/>
      <c r="Z143" s="36"/>
      <c r="AA143" s="36"/>
      <c r="AB143" s="36"/>
      <c r="AC143" s="36"/>
      <c r="AD143" s="36"/>
      <c r="AE143" s="36"/>
      <c r="AR143" s="186" t="s">
        <v>1114</v>
      </c>
      <c r="AT143" s="186" t="s">
        <v>132</v>
      </c>
      <c r="AU143" s="186" t="s">
        <v>82</v>
      </c>
      <c r="AY143" s="19" t="s">
        <v>130</v>
      </c>
      <c r="BE143" s="187">
        <f>IF(N143="základní",J143,0)</f>
        <v>0</v>
      </c>
      <c r="BF143" s="187">
        <f>IF(N143="snížená",J143,0)</f>
        <v>0</v>
      </c>
      <c r="BG143" s="187">
        <f>IF(N143="zákl. přenesená",J143,0)</f>
        <v>0</v>
      </c>
      <c r="BH143" s="187">
        <f>IF(N143="sníž. přenesená",J143,0)</f>
        <v>0</v>
      </c>
      <c r="BI143" s="187">
        <f>IF(N143="nulová",J143,0)</f>
        <v>0</v>
      </c>
      <c r="BJ143" s="19" t="s">
        <v>82</v>
      </c>
      <c r="BK143" s="187">
        <f>ROUND(I143*H143,2)</f>
        <v>0</v>
      </c>
      <c r="BL143" s="19" t="s">
        <v>1114</v>
      </c>
      <c r="BM143" s="186" t="s">
        <v>1125</v>
      </c>
    </row>
    <row r="144" spans="1:65" s="2" customFormat="1" ht="29.25" x14ac:dyDescent="0.2">
      <c r="A144" s="36"/>
      <c r="B144" s="37"/>
      <c r="C144" s="38"/>
      <c r="D144" s="195" t="s">
        <v>492</v>
      </c>
      <c r="E144" s="38"/>
      <c r="F144" s="236" t="s">
        <v>1126</v>
      </c>
      <c r="G144" s="38"/>
      <c r="H144" s="38"/>
      <c r="I144" s="190"/>
      <c r="J144" s="38"/>
      <c r="K144" s="38"/>
      <c r="L144" s="41"/>
      <c r="M144" s="191"/>
      <c r="N144" s="192"/>
      <c r="O144" s="66"/>
      <c r="P144" s="66"/>
      <c r="Q144" s="66"/>
      <c r="R144" s="66"/>
      <c r="S144" s="66"/>
      <c r="T144" s="67"/>
      <c r="U144" s="36"/>
      <c r="V144" s="36"/>
      <c r="W144" s="36"/>
      <c r="X144" s="36"/>
      <c r="Y144" s="36"/>
      <c r="Z144" s="36"/>
      <c r="AA144" s="36"/>
      <c r="AB144" s="36"/>
      <c r="AC144" s="36"/>
      <c r="AD144" s="36"/>
      <c r="AE144" s="36"/>
      <c r="AT144" s="19" t="s">
        <v>492</v>
      </c>
      <c r="AU144" s="19" t="s">
        <v>82</v>
      </c>
    </row>
    <row r="145" spans="1:65" s="13" customFormat="1" ht="11.25" x14ac:dyDescent="0.2">
      <c r="B145" s="193"/>
      <c r="C145" s="194"/>
      <c r="D145" s="195" t="s">
        <v>140</v>
      </c>
      <c r="E145" s="196" t="s">
        <v>19</v>
      </c>
      <c r="F145" s="197" t="s">
        <v>1127</v>
      </c>
      <c r="G145" s="194"/>
      <c r="H145" s="196" t="s">
        <v>19</v>
      </c>
      <c r="I145" s="198"/>
      <c r="J145" s="194"/>
      <c r="K145" s="194"/>
      <c r="L145" s="199"/>
      <c r="M145" s="200"/>
      <c r="N145" s="201"/>
      <c r="O145" s="201"/>
      <c r="P145" s="201"/>
      <c r="Q145" s="201"/>
      <c r="R145" s="201"/>
      <c r="S145" s="201"/>
      <c r="T145" s="202"/>
      <c r="AT145" s="203" t="s">
        <v>140</v>
      </c>
      <c r="AU145" s="203" t="s">
        <v>82</v>
      </c>
      <c r="AV145" s="13" t="s">
        <v>82</v>
      </c>
      <c r="AW145" s="13" t="s">
        <v>35</v>
      </c>
      <c r="AX145" s="13" t="s">
        <v>74</v>
      </c>
      <c r="AY145" s="203" t="s">
        <v>130</v>
      </c>
    </row>
    <row r="146" spans="1:65" s="14" customFormat="1" ht="11.25" x14ac:dyDescent="0.2">
      <c r="B146" s="204"/>
      <c r="C146" s="205"/>
      <c r="D146" s="195" t="s">
        <v>140</v>
      </c>
      <c r="E146" s="206" t="s">
        <v>19</v>
      </c>
      <c r="F146" s="207" t="s">
        <v>1128</v>
      </c>
      <c r="G146" s="205"/>
      <c r="H146" s="208">
        <v>52.365000000000002</v>
      </c>
      <c r="I146" s="209"/>
      <c r="J146" s="205"/>
      <c r="K146" s="205"/>
      <c r="L146" s="210"/>
      <c r="M146" s="211"/>
      <c r="N146" s="212"/>
      <c r="O146" s="212"/>
      <c r="P146" s="212"/>
      <c r="Q146" s="212"/>
      <c r="R146" s="212"/>
      <c r="S146" s="212"/>
      <c r="T146" s="213"/>
      <c r="AT146" s="214" t="s">
        <v>140</v>
      </c>
      <c r="AU146" s="214" t="s">
        <v>82</v>
      </c>
      <c r="AV146" s="14" t="s">
        <v>84</v>
      </c>
      <c r="AW146" s="14" t="s">
        <v>35</v>
      </c>
      <c r="AX146" s="14" t="s">
        <v>74</v>
      </c>
      <c r="AY146" s="214" t="s">
        <v>130</v>
      </c>
    </row>
    <row r="147" spans="1:65" s="13" customFormat="1" ht="11.25" x14ac:dyDescent="0.2">
      <c r="B147" s="193"/>
      <c r="C147" s="194"/>
      <c r="D147" s="195" t="s">
        <v>140</v>
      </c>
      <c r="E147" s="196" t="s">
        <v>19</v>
      </c>
      <c r="F147" s="197" t="s">
        <v>1129</v>
      </c>
      <c r="G147" s="194"/>
      <c r="H147" s="196" t="s">
        <v>19</v>
      </c>
      <c r="I147" s="198"/>
      <c r="J147" s="194"/>
      <c r="K147" s="194"/>
      <c r="L147" s="199"/>
      <c r="M147" s="200"/>
      <c r="N147" s="201"/>
      <c r="O147" s="201"/>
      <c r="P147" s="201"/>
      <c r="Q147" s="201"/>
      <c r="R147" s="201"/>
      <c r="S147" s="201"/>
      <c r="T147" s="202"/>
      <c r="AT147" s="203" t="s">
        <v>140</v>
      </c>
      <c r="AU147" s="203" t="s">
        <v>82</v>
      </c>
      <c r="AV147" s="13" t="s">
        <v>82</v>
      </c>
      <c r="AW147" s="13" t="s">
        <v>35</v>
      </c>
      <c r="AX147" s="13" t="s">
        <v>74</v>
      </c>
      <c r="AY147" s="203" t="s">
        <v>130</v>
      </c>
    </row>
    <row r="148" spans="1:65" s="14" customFormat="1" ht="11.25" x14ac:dyDescent="0.2">
      <c r="B148" s="204"/>
      <c r="C148" s="205"/>
      <c r="D148" s="195" t="s">
        <v>140</v>
      </c>
      <c r="E148" s="206" t="s">
        <v>19</v>
      </c>
      <c r="F148" s="207" t="s">
        <v>1130</v>
      </c>
      <c r="G148" s="205"/>
      <c r="H148" s="208">
        <v>2.5</v>
      </c>
      <c r="I148" s="209"/>
      <c r="J148" s="205"/>
      <c r="K148" s="205"/>
      <c r="L148" s="210"/>
      <c r="M148" s="211"/>
      <c r="N148" s="212"/>
      <c r="O148" s="212"/>
      <c r="P148" s="212"/>
      <c r="Q148" s="212"/>
      <c r="R148" s="212"/>
      <c r="S148" s="212"/>
      <c r="T148" s="213"/>
      <c r="AT148" s="214" t="s">
        <v>140</v>
      </c>
      <c r="AU148" s="214" t="s">
        <v>82</v>
      </c>
      <c r="AV148" s="14" t="s">
        <v>84</v>
      </c>
      <c r="AW148" s="14" t="s">
        <v>35</v>
      </c>
      <c r="AX148" s="14" t="s">
        <v>74</v>
      </c>
      <c r="AY148" s="214" t="s">
        <v>130</v>
      </c>
    </row>
    <row r="149" spans="1:65" s="15" customFormat="1" ht="11.25" x14ac:dyDescent="0.2">
      <c r="B149" s="215"/>
      <c r="C149" s="216"/>
      <c r="D149" s="195" t="s">
        <v>140</v>
      </c>
      <c r="E149" s="217" t="s">
        <v>19</v>
      </c>
      <c r="F149" s="218" t="s">
        <v>143</v>
      </c>
      <c r="G149" s="216"/>
      <c r="H149" s="219">
        <v>54.865000000000002</v>
      </c>
      <c r="I149" s="220"/>
      <c r="J149" s="216"/>
      <c r="K149" s="216"/>
      <c r="L149" s="221"/>
      <c r="M149" s="222"/>
      <c r="N149" s="223"/>
      <c r="O149" s="223"/>
      <c r="P149" s="223"/>
      <c r="Q149" s="223"/>
      <c r="R149" s="223"/>
      <c r="S149" s="223"/>
      <c r="T149" s="224"/>
      <c r="AT149" s="225" t="s">
        <v>140</v>
      </c>
      <c r="AU149" s="225" t="s">
        <v>82</v>
      </c>
      <c r="AV149" s="15" t="s">
        <v>137</v>
      </c>
      <c r="AW149" s="15" t="s">
        <v>35</v>
      </c>
      <c r="AX149" s="15" t="s">
        <v>82</v>
      </c>
      <c r="AY149" s="225" t="s">
        <v>130</v>
      </c>
    </row>
    <row r="150" spans="1:65" s="2" customFormat="1" ht="16.5" customHeight="1" x14ac:dyDescent="0.2">
      <c r="A150" s="36"/>
      <c r="B150" s="37"/>
      <c r="C150" s="226" t="s">
        <v>251</v>
      </c>
      <c r="D150" s="226" t="s">
        <v>180</v>
      </c>
      <c r="E150" s="227" t="s">
        <v>1131</v>
      </c>
      <c r="F150" s="228" t="s">
        <v>1132</v>
      </c>
      <c r="G150" s="229" t="s">
        <v>265</v>
      </c>
      <c r="H150" s="230">
        <v>52.365000000000002</v>
      </c>
      <c r="I150" s="231"/>
      <c r="J150" s="232">
        <f>ROUND(I150*H150,2)</f>
        <v>0</v>
      </c>
      <c r="K150" s="228" t="s">
        <v>989</v>
      </c>
      <c r="L150" s="233"/>
      <c r="M150" s="234" t="s">
        <v>19</v>
      </c>
      <c r="N150" s="235" t="s">
        <v>45</v>
      </c>
      <c r="O150" s="66"/>
      <c r="P150" s="184">
        <f>O150*H150</f>
        <v>0</v>
      </c>
      <c r="Q150" s="184">
        <v>1</v>
      </c>
      <c r="R150" s="184">
        <f>Q150*H150</f>
        <v>52.365000000000002</v>
      </c>
      <c r="S150" s="184">
        <v>0</v>
      </c>
      <c r="T150" s="185">
        <f>S150*H150</f>
        <v>0</v>
      </c>
      <c r="U150" s="36"/>
      <c r="V150" s="36"/>
      <c r="W150" s="36"/>
      <c r="X150" s="36"/>
      <c r="Y150" s="36"/>
      <c r="Z150" s="36"/>
      <c r="AA150" s="36"/>
      <c r="AB150" s="36"/>
      <c r="AC150" s="36"/>
      <c r="AD150" s="36"/>
      <c r="AE150" s="36"/>
      <c r="AR150" s="186" t="s">
        <v>1114</v>
      </c>
      <c r="AT150" s="186" t="s">
        <v>180</v>
      </c>
      <c r="AU150" s="186" t="s">
        <v>82</v>
      </c>
      <c r="AY150" s="19" t="s">
        <v>130</v>
      </c>
      <c r="BE150" s="187">
        <f>IF(N150="základní",J150,0)</f>
        <v>0</v>
      </c>
      <c r="BF150" s="187">
        <f>IF(N150="snížená",J150,0)</f>
        <v>0</v>
      </c>
      <c r="BG150" s="187">
        <f>IF(N150="zákl. přenesená",J150,0)</f>
        <v>0</v>
      </c>
      <c r="BH150" s="187">
        <f>IF(N150="sníž. přenesená",J150,0)</f>
        <v>0</v>
      </c>
      <c r="BI150" s="187">
        <f>IF(N150="nulová",J150,0)</f>
        <v>0</v>
      </c>
      <c r="BJ150" s="19" t="s">
        <v>82</v>
      </c>
      <c r="BK150" s="187">
        <f>ROUND(I150*H150,2)</f>
        <v>0</v>
      </c>
      <c r="BL150" s="19" t="s">
        <v>1114</v>
      </c>
      <c r="BM150" s="186" t="s">
        <v>1133</v>
      </c>
    </row>
    <row r="151" spans="1:65" s="2" customFormat="1" ht="19.5" x14ac:dyDescent="0.2">
      <c r="A151" s="36"/>
      <c r="B151" s="37"/>
      <c r="C151" s="38"/>
      <c r="D151" s="195" t="s">
        <v>492</v>
      </c>
      <c r="E151" s="38"/>
      <c r="F151" s="236" t="s">
        <v>1134</v>
      </c>
      <c r="G151" s="38"/>
      <c r="H151" s="38"/>
      <c r="I151" s="190"/>
      <c r="J151" s="38"/>
      <c r="K151" s="38"/>
      <c r="L151" s="41"/>
      <c r="M151" s="191"/>
      <c r="N151" s="192"/>
      <c r="O151" s="66"/>
      <c r="P151" s="66"/>
      <c r="Q151" s="66"/>
      <c r="R151" s="66"/>
      <c r="S151" s="66"/>
      <c r="T151" s="67"/>
      <c r="U151" s="36"/>
      <c r="V151" s="36"/>
      <c r="W151" s="36"/>
      <c r="X151" s="36"/>
      <c r="Y151" s="36"/>
      <c r="Z151" s="36"/>
      <c r="AA151" s="36"/>
      <c r="AB151" s="36"/>
      <c r="AC151" s="36"/>
      <c r="AD151" s="36"/>
      <c r="AE151" s="36"/>
      <c r="AT151" s="19" t="s">
        <v>492</v>
      </c>
      <c r="AU151" s="19" t="s">
        <v>82</v>
      </c>
    </row>
    <row r="152" spans="1:65" s="13" customFormat="1" ht="11.25" x14ac:dyDescent="0.2">
      <c r="B152" s="193"/>
      <c r="C152" s="194"/>
      <c r="D152" s="195" t="s">
        <v>140</v>
      </c>
      <c r="E152" s="196" t="s">
        <v>19</v>
      </c>
      <c r="F152" s="197" t="s">
        <v>1127</v>
      </c>
      <c r="G152" s="194"/>
      <c r="H152" s="196" t="s">
        <v>19</v>
      </c>
      <c r="I152" s="198"/>
      <c r="J152" s="194"/>
      <c r="K152" s="194"/>
      <c r="L152" s="199"/>
      <c r="M152" s="200"/>
      <c r="N152" s="201"/>
      <c r="O152" s="201"/>
      <c r="P152" s="201"/>
      <c r="Q152" s="201"/>
      <c r="R152" s="201"/>
      <c r="S152" s="201"/>
      <c r="T152" s="202"/>
      <c r="AT152" s="203" t="s">
        <v>140</v>
      </c>
      <c r="AU152" s="203" t="s">
        <v>82</v>
      </c>
      <c r="AV152" s="13" t="s">
        <v>82</v>
      </c>
      <c r="AW152" s="13" t="s">
        <v>35</v>
      </c>
      <c r="AX152" s="13" t="s">
        <v>74</v>
      </c>
      <c r="AY152" s="203" t="s">
        <v>130</v>
      </c>
    </row>
    <row r="153" spans="1:65" s="14" customFormat="1" ht="11.25" x14ac:dyDescent="0.2">
      <c r="B153" s="204"/>
      <c r="C153" s="205"/>
      <c r="D153" s="195" t="s">
        <v>140</v>
      </c>
      <c r="E153" s="206" t="s">
        <v>19</v>
      </c>
      <c r="F153" s="207" t="s">
        <v>1128</v>
      </c>
      <c r="G153" s="205"/>
      <c r="H153" s="208">
        <v>52.365000000000002</v>
      </c>
      <c r="I153" s="209"/>
      <c r="J153" s="205"/>
      <c r="K153" s="205"/>
      <c r="L153" s="210"/>
      <c r="M153" s="211"/>
      <c r="N153" s="212"/>
      <c r="O153" s="212"/>
      <c r="P153" s="212"/>
      <c r="Q153" s="212"/>
      <c r="R153" s="212"/>
      <c r="S153" s="212"/>
      <c r="T153" s="213"/>
      <c r="AT153" s="214" t="s">
        <v>140</v>
      </c>
      <c r="AU153" s="214" t="s">
        <v>82</v>
      </c>
      <c r="AV153" s="14" t="s">
        <v>84</v>
      </c>
      <c r="AW153" s="14" t="s">
        <v>35</v>
      </c>
      <c r="AX153" s="14" t="s">
        <v>74</v>
      </c>
      <c r="AY153" s="214" t="s">
        <v>130</v>
      </c>
    </row>
    <row r="154" spans="1:65" s="15" customFormat="1" ht="11.25" x14ac:dyDescent="0.2">
      <c r="B154" s="215"/>
      <c r="C154" s="216"/>
      <c r="D154" s="195" t="s">
        <v>140</v>
      </c>
      <c r="E154" s="217" t="s">
        <v>19</v>
      </c>
      <c r="F154" s="218" t="s">
        <v>143</v>
      </c>
      <c r="G154" s="216"/>
      <c r="H154" s="219">
        <v>52.365000000000002</v>
      </c>
      <c r="I154" s="220"/>
      <c r="J154" s="216"/>
      <c r="K154" s="216"/>
      <c r="L154" s="221"/>
      <c r="M154" s="222"/>
      <c r="N154" s="223"/>
      <c r="O154" s="223"/>
      <c r="P154" s="223"/>
      <c r="Q154" s="223"/>
      <c r="R154" s="223"/>
      <c r="S154" s="223"/>
      <c r="T154" s="224"/>
      <c r="AT154" s="225" t="s">
        <v>140</v>
      </c>
      <c r="AU154" s="225" t="s">
        <v>82</v>
      </c>
      <c r="AV154" s="15" t="s">
        <v>137</v>
      </c>
      <c r="AW154" s="15" t="s">
        <v>35</v>
      </c>
      <c r="AX154" s="15" t="s">
        <v>82</v>
      </c>
      <c r="AY154" s="225" t="s">
        <v>130</v>
      </c>
    </row>
    <row r="155" spans="1:65" s="2" customFormat="1" ht="44.25" customHeight="1" x14ac:dyDescent="0.2">
      <c r="A155" s="36"/>
      <c r="B155" s="37"/>
      <c r="C155" s="175" t="s">
        <v>239</v>
      </c>
      <c r="D155" s="175" t="s">
        <v>132</v>
      </c>
      <c r="E155" s="176" t="s">
        <v>1135</v>
      </c>
      <c r="F155" s="177" t="s">
        <v>1136</v>
      </c>
      <c r="G155" s="178" t="s">
        <v>265</v>
      </c>
      <c r="H155" s="179">
        <v>44.16</v>
      </c>
      <c r="I155" s="180"/>
      <c r="J155" s="181">
        <f>ROUND(I155*H155,2)</f>
        <v>0</v>
      </c>
      <c r="K155" s="177" t="s">
        <v>989</v>
      </c>
      <c r="L155" s="41"/>
      <c r="M155" s="182" t="s">
        <v>19</v>
      </c>
      <c r="N155" s="183" t="s">
        <v>45</v>
      </c>
      <c r="O155" s="66"/>
      <c r="P155" s="184">
        <f>O155*H155</f>
        <v>0</v>
      </c>
      <c r="Q155" s="184">
        <v>0</v>
      </c>
      <c r="R155" s="184">
        <f>Q155*H155</f>
        <v>0</v>
      </c>
      <c r="S155" s="184">
        <v>0</v>
      </c>
      <c r="T155" s="185">
        <f>S155*H155</f>
        <v>0</v>
      </c>
      <c r="U155" s="36"/>
      <c r="V155" s="36"/>
      <c r="W155" s="36"/>
      <c r="X155" s="36"/>
      <c r="Y155" s="36"/>
      <c r="Z155" s="36"/>
      <c r="AA155" s="36"/>
      <c r="AB155" s="36"/>
      <c r="AC155" s="36"/>
      <c r="AD155" s="36"/>
      <c r="AE155" s="36"/>
      <c r="AR155" s="186" t="s">
        <v>1114</v>
      </c>
      <c r="AT155" s="186" t="s">
        <v>132</v>
      </c>
      <c r="AU155" s="186" t="s">
        <v>82</v>
      </c>
      <c r="AY155" s="19" t="s">
        <v>130</v>
      </c>
      <c r="BE155" s="187">
        <f>IF(N155="základní",J155,0)</f>
        <v>0</v>
      </c>
      <c r="BF155" s="187">
        <f>IF(N155="snížená",J155,0)</f>
        <v>0</v>
      </c>
      <c r="BG155" s="187">
        <f>IF(N155="zákl. přenesená",J155,0)</f>
        <v>0</v>
      </c>
      <c r="BH155" s="187">
        <f>IF(N155="sníž. přenesená",J155,0)</f>
        <v>0</v>
      </c>
      <c r="BI155" s="187">
        <f>IF(N155="nulová",J155,0)</f>
        <v>0</v>
      </c>
      <c r="BJ155" s="19" t="s">
        <v>82</v>
      </c>
      <c r="BK155" s="187">
        <f>ROUND(I155*H155,2)</f>
        <v>0</v>
      </c>
      <c r="BL155" s="19" t="s">
        <v>1114</v>
      </c>
      <c r="BM155" s="186" t="s">
        <v>1137</v>
      </c>
    </row>
    <row r="156" spans="1:65" s="13" customFormat="1" ht="11.25" x14ac:dyDescent="0.2">
      <c r="B156" s="193"/>
      <c r="C156" s="194"/>
      <c r="D156" s="195" t="s">
        <v>140</v>
      </c>
      <c r="E156" s="196" t="s">
        <v>19</v>
      </c>
      <c r="F156" s="197" t="s">
        <v>1116</v>
      </c>
      <c r="G156" s="194"/>
      <c r="H156" s="196" t="s">
        <v>19</v>
      </c>
      <c r="I156" s="198"/>
      <c r="J156" s="194"/>
      <c r="K156" s="194"/>
      <c r="L156" s="199"/>
      <c r="M156" s="200"/>
      <c r="N156" s="201"/>
      <c r="O156" s="201"/>
      <c r="P156" s="201"/>
      <c r="Q156" s="201"/>
      <c r="R156" s="201"/>
      <c r="S156" s="201"/>
      <c r="T156" s="202"/>
      <c r="AT156" s="203" t="s">
        <v>140</v>
      </c>
      <c r="AU156" s="203" t="s">
        <v>82</v>
      </c>
      <c r="AV156" s="13" t="s">
        <v>82</v>
      </c>
      <c r="AW156" s="13" t="s">
        <v>35</v>
      </c>
      <c r="AX156" s="13" t="s">
        <v>74</v>
      </c>
      <c r="AY156" s="203" t="s">
        <v>130</v>
      </c>
    </row>
    <row r="157" spans="1:65" s="14" customFormat="1" ht="11.25" x14ac:dyDescent="0.2">
      <c r="B157" s="204"/>
      <c r="C157" s="205"/>
      <c r="D157" s="195" t="s">
        <v>140</v>
      </c>
      <c r="E157" s="206" t="s">
        <v>19</v>
      </c>
      <c r="F157" s="207" t="s">
        <v>1117</v>
      </c>
      <c r="G157" s="205"/>
      <c r="H157" s="208">
        <v>44.16</v>
      </c>
      <c r="I157" s="209"/>
      <c r="J157" s="205"/>
      <c r="K157" s="205"/>
      <c r="L157" s="210"/>
      <c r="M157" s="211"/>
      <c r="N157" s="212"/>
      <c r="O157" s="212"/>
      <c r="P157" s="212"/>
      <c r="Q157" s="212"/>
      <c r="R157" s="212"/>
      <c r="S157" s="212"/>
      <c r="T157" s="213"/>
      <c r="AT157" s="214" t="s">
        <v>140</v>
      </c>
      <c r="AU157" s="214" t="s">
        <v>82</v>
      </c>
      <c r="AV157" s="14" t="s">
        <v>84</v>
      </c>
      <c r="AW157" s="14" t="s">
        <v>35</v>
      </c>
      <c r="AX157" s="14" t="s">
        <v>74</v>
      </c>
      <c r="AY157" s="214" t="s">
        <v>130</v>
      </c>
    </row>
    <row r="158" spans="1:65" s="15" customFormat="1" ht="11.25" x14ac:dyDescent="0.2">
      <c r="B158" s="215"/>
      <c r="C158" s="216"/>
      <c r="D158" s="195" t="s">
        <v>140</v>
      </c>
      <c r="E158" s="217" t="s">
        <v>19</v>
      </c>
      <c r="F158" s="218" t="s">
        <v>143</v>
      </c>
      <c r="G158" s="216"/>
      <c r="H158" s="219">
        <v>44.16</v>
      </c>
      <c r="I158" s="220"/>
      <c r="J158" s="216"/>
      <c r="K158" s="216"/>
      <c r="L158" s="221"/>
      <c r="M158" s="222"/>
      <c r="N158" s="223"/>
      <c r="O158" s="223"/>
      <c r="P158" s="223"/>
      <c r="Q158" s="223"/>
      <c r="R158" s="223"/>
      <c r="S158" s="223"/>
      <c r="T158" s="224"/>
      <c r="AT158" s="225" t="s">
        <v>140</v>
      </c>
      <c r="AU158" s="225" t="s">
        <v>82</v>
      </c>
      <c r="AV158" s="15" t="s">
        <v>137</v>
      </c>
      <c r="AW158" s="15" t="s">
        <v>35</v>
      </c>
      <c r="AX158" s="15" t="s">
        <v>82</v>
      </c>
      <c r="AY158" s="225" t="s">
        <v>130</v>
      </c>
    </row>
    <row r="159" spans="1:65" s="2" customFormat="1" ht="44.25" customHeight="1" x14ac:dyDescent="0.2">
      <c r="A159" s="36"/>
      <c r="B159" s="37"/>
      <c r="C159" s="175" t="s">
        <v>7</v>
      </c>
      <c r="D159" s="175" t="s">
        <v>132</v>
      </c>
      <c r="E159" s="176" t="s">
        <v>1138</v>
      </c>
      <c r="F159" s="177" t="s">
        <v>1139</v>
      </c>
      <c r="G159" s="178" t="s">
        <v>265</v>
      </c>
      <c r="H159" s="179">
        <v>9</v>
      </c>
      <c r="I159" s="180"/>
      <c r="J159" s="181">
        <f>ROUND(I159*H159,2)</f>
        <v>0</v>
      </c>
      <c r="K159" s="177" t="s">
        <v>989</v>
      </c>
      <c r="L159" s="41"/>
      <c r="M159" s="182" t="s">
        <v>19</v>
      </c>
      <c r="N159" s="183" t="s">
        <v>45</v>
      </c>
      <c r="O159" s="66"/>
      <c r="P159" s="184">
        <f>O159*H159</f>
        <v>0</v>
      </c>
      <c r="Q159" s="184">
        <v>0</v>
      </c>
      <c r="R159" s="184">
        <f>Q159*H159</f>
        <v>0</v>
      </c>
      <c r="S159" s="184">
        <v>0</v>
      </c>
      <c r="T159" s="185">
        <f>S159*H159</f>
        <v>0</v>
      </c>
      <c r="U159" s="36"/>
      <c r="V159" s="36"/>
      <c r="W159" s="36"/>
      <c r="X159" s="36"/>
      <c r="Y159" s="36"/>
      <c r="Z159" s="36"/>
      <c r="AA159" s="36"/>
      <c r="AB159" s="36"/>
      <c r="AC159" s="36"/>
      <c r="AD159" s="36"/>
      <c r="AE159" s="36"/>
      <c r="AR159" s="186" t="s">
        <v>1114</v>
      </c>
      <c r="AT159" s="186" t="s">
        <v>132</v>
      </c>
      <c r="AU159" s="186" t="s">
        <v>82</v>
      </c>
      <c r="AY159" s="19" t="s">
        <v>130</v>
      </c>
      <c r="BE159" s="187">
        <f>IF(N159="základní",J159,0)</f>
        <v>0</v>
      </c>
      <c r="BF159" s="187">
        <f>IF(N159="snížená",J159,0)</f>
        <v>0</v>
      </c>
      <c r="BG159" s="187">
        <f>IF(N159="zákl. přenesená",J159,0)</f>
        <v>0</v>
      </c>
      <c r="BH159" s="187">
        <f>IF(N159="sníž. přenesená",J159,0)</f>
        <v>0</v>
      </c>
      <c r="BI159" s="187">
        <f>IF(N159="nulová",J159,0)</f>
        <v>0</v>
      </c>
      <c r="BJ159" s="19" t="s">
        <v>82</v>
      </c>
      <c r="BK159" s="187">
        <f>ROUND(I159*H159,2)</f>
        <v>0</v>
      </c>
      <c r="BL159" s="19" t="s">
        <v>1114</v>
      </c>
      <c r="BM159" s="186" t="s">
        <v>1140</v>
      </c>
    </row>
    <row r="160" spans="1:65" s="13" customFormat="1" ht="11.25" x14ac:dyDescent="0.2">
      <c r="B160" s="193"/>
      <c r="C160" s="194"/>
      <c r="D160" s="195" t="s">
        <v>140</v>
      </c>
      <c r="E160" s="196" t="s">
        <v>19</v>
      </c>
      <c r="F160" s="197" t="s">
        <v>1121</v>
      </c>
      <c r="G160" s="194"/>
      <c r="H160" s="196" t="s">
        <v>19</v>
      </c>
      <c r="I160" s="198"/>
      <c r="J160" s="194"/>
      <c r="K160" s="194"/>
      <c r="L160" s="199"/>
      <c r="M160" s="200"/>
      <c r="N160" s="201"/>
      <c r="O160" s="201"/>
      <c r="P160" s="201"/>
      <c r="Q160" s="201"/>
      <c r="R160" s="201"/>
      <c r="S160" s="201"/>
      <c r="T160" s="202"/>
      <c r="AT160" s="203" t="s">
        <v>140</v>
      </c>
      <c r="AU160" s="203" t="s">
        <v>82</v>
      </c>
      <c r="AV160" s="13" t="s">
        <v>82</v>
      </c>
      <c r="AW160" s="13" t="s">
        <v>35</v>
      </c>
      <c r="AX160" s="13" t="s">
        <v>74</v>
      </c>
      <c r="AY160" s="203" t="s">
        <v>130</v>
      </c>
    </row>
    <row r="161" spans="1:65" s="14" customFormat="1" ht="11.25" x14ac:dyDescent="0.2">
      <c r="B161" s="204"/>
      <c r="C161" s="205"/>
      <c r="D161" s="195" t="s">
        <v>140</v>
      </c>
      <c r="E161" s="206" t="s">
        <v>19</v>
      </c>
      <c r="F161" s="207" t="s">
        <v>1122</v>
      </c>
      <c r="G161" s="205"/>
      <c r="H161" s="208">
        <v>9</v>
      </c>
      <c r="I161" s="209"/>
      <c r="J161" s="205"/>
      <c r="K161" s="205"/>
      <c r="L161" s="210"/>
      <c r="M161" s="211"/>
      <c r="N161" s="212"/>
      <c r="O161" s="212"/>
      <c r="P161" s="212"/>
      <c r="Q161" s="212"/>
      <c r="R161" s="212"/>
      <c r="S161" s="212"/>
      <c r="T161" s="213"/>
      <c r="AT161" s="214" t="s">
        <v>140</v>
      </c>
      <c r="AU161" s="214" t="s">
        <v>82</v>
      </c>
      <c r="AV161" s="14" t="s">
        <v>84</v>
      </c>
      <c r="AW161" s="14" t="s">
        <v>35</v>
      </c>
      <c r="AX161" s="14" t="s">
        <v>74</v>
      </c>
      <c r="AY161" s="214" t="s">
        <v>130</v>
      </c>
    </row>
    <row r="162" spans="1:65" s="15" customFormat="1" ht="11.25" x14ac:dyDescent="0.2">
      <c r="B162" s="215"/>
      <c r="C162" s="216"/>
      <c r="D162" s="195" t="s">
        <v>140</v>
      </c>
      <c r="E162" s="217" t="s">
        <v>19</v>
      </c>
      <c r="F162" s="218" t="s">
        <v>143</v>
      </c>
      <c r="G162" s="216"/>
      <c r="H162" s="219">
        <v>9</v>
      </c>
      <c r="I162" s="220"/>
      <c r="J162" s="216"/>
      <c r="K162" s="216"/>
      <c r="L162" s="221"/>
      <c r="M162" s="222"/>
      <c r="N162" s="223"/>
      <c r="O162" s="223"/>
      <c r="P162" s="223"/>
      <c r="Q162" s="223"/>
      <c r="R162" s="223"/>
      <c r="S162" s="223"/>
      <c r="T162" s="224"/>
      <c r="AT162" s="225" t="s">
        <v>140</v>
      </c>
      <c r="AU162" s="225" t="s">
        <v>82</v>
      </c>
      <c r="AV162" s="15" t="s">
        <v>137</v>
      </c>
      <c r="AW162" s="15" t="s">
        <v>35</v>
      </c>
      <c r="AX162" s="15" t="s">
        <v>82</v>
      </c>
      <c r="AY162" s="225" t="s">
        <v>130</v>
      </c>
    </row>
    <row r="163" spans="1:65" s="2" customFormat="1" ht="44.25" customHeight="1" x14ac:dyDescent="0.2">
      <c r="A163" s="36"/>
      <c r="B163" s="37"/>
      <c r="C163" s="175" t="s">
        <v>247</v>
      </c>
      <c r="D163" s="175" t="s">
        <v>132</v>
      </c>
      <c r="E163" s="176" t="s">
        <v>1141</v>
      </c>
      <c r="F163" s="177" t="s">
        <v>1142</v>
      </c>
      <c r="G163" s="178" t="s">
        <v>457</v>
      </c>
      <c r="H163" s="179">
        <v>1</v>
      </c>
      <c r="I163" s="180"/>
      <c r="J163" s="181">
        <f>ROUND(I163*H163,2)</f>
        <v>0</v>
      </c>
      <c r="K163" s="177" t="s">
        <v>989</v>
      </c>
      <c r="L163" s="41"/>
      <c r="M163" s="182" t="s">
        <v>19</v>
      </c>
      <c r="N163" s="183" t="s">
        <v>45</v>
      </c>
      <c r="O163" s="66"/>
      <c r="P163" s="184">
        <f>O163*H163</f>
        <v>0</v>
      </c>
      <c r="Q163" s="184">
        <v>0</v>
      </c>
      <c r="R163" s="184">
        <f>Q163*H163</f>
        <v>0</v>
      </c>
      <c r="S163" s="184">
        <v>0</v>
      </c>
      <c r="T163" s="185">
        <f>S163*H163</f>
        <v>0</v>
      </c>
      <c r="U163" s="36"/>
      <c r="V163" s="36"/>
      <c r="W163" s="36"/>
      <c r="X163" s="36"/>
      <c r="Y163" s="36"/>
      <c r="Z163" s="36"/>
      <c r="AA163" s="36"/>
      <c r="AB163" s="36"/>
      <c r="AC163" s="36"/>
      <c r="AD163" s="36"/>
      <c r="AE163" s="36"/>
      <c r="AR163" s="186" t="s">
        <v>1114</v>
      </c>
      <c r="AT163" s="186" t="s">
        <v>132</v>
      </c>
      <c r="AU163" s="186" t="s">
        <v>82</v>
      </c>
      <c r="AY163" s="19" t="s">
        <v>130</v>
      </c>
      <c r="BE163" s="187">
        <f>IF(N163="základní",J163,0)</f>
        <v>0</v>
      </c>
      <c r="BF163" s="187">
        <f>IF(N163="snížená",J163,0)</f>
        <v>0</v>
      </c>
      <c r="BG163" s="187">
        <f>IF(N163="zákl. přenesená",J163,0)</f>
        <v>0</v>
      </c>
      <c r="BH163" s="187">
        <f>IF(N163="sníž. přenesená",J163,0)</f>
        <v>0</v>
      </c>
      <c r="BI163" s="187">
        <f>IF(N163="nulová",J163,0)</f>
        <v>0</v>
      </c>
      <c r="BJ163" s="19" t="s">
        <v>82</v>
      </c>
      <c r="BK163" s="187">
        <f>ROUND(I163*H163,2)</f>
        <v>0</v>
      </c>
      <c r="BL163" s="19" t="s">
        <v>1114</v>
      </c>
      <c r="BM163" s="186" t="s">
        <v>1143</v>
      </c>
    </row>
    <row r="164" spans="1:65" s="2" customFormat="1" ht="19.5" x14ac:dyDescent="0.2">
      <c r="A164" s="36"/>
      <c r="B164" s="37"/>
      <c r="C164" s="38"/>
      <c r="D164" s="195" t="s">
        <v>492</v>
      </c>
      <c r="E164" s="38"/>
      <c r="F164" s="236" t="s">
        <v>1144</v>
      </c>
      <c r="G164" s="38"/>
      <c r="H164" s="38"/>
      <c r="I164" s="190"/>
      <c r="J164" s="38"/>
      <c r="K164" s="38"/>
      <c r="L164" s="41"/>
      <c r="M164" s="191"/>
      <c r="N164" s="192"/>
      <c r="O164" s="66"/>
      <c r="P164" s="66"/>
      <c r="Q164" s="66"/>
      <c r="R164" s="66"/>
      <c r="S164" s="66"/>
      <c r="T164" s="67"/>
      <c r="U164" s="36"/>
      <c r="V164" s="36"/>
      <c r="W164" s="36"/>
      <c r="X164" s="36"/>
      <c r="Y164" s="36"/>
      <c r="Z164" s="36"/>
      <c r="AA164" s="36"/>
      <c r="AB164" s="36"/>
      <c r="AC164" s="36"/>
      <c r="AD164" s="36"/>
      <c r="AE164" s="36"/>
      <c r="AT164" s="19" t="s">
        <v>492</v>
      </c>
      <c r="AU164" s="19" t="s">
        <v>82</v>
      </c>
    </row>
    <row r="165" spans="1:65" s="14" customFormat="1" ht="11.25" x14ac:dyDescent="0.2">
      <c r="B165" s="204"/>
      <c r="C165" s="205"/>
      <c r="D165" s="195" t="s">
        <v>140</v>
      </c>
      <c r="E165" s="206" t="s">
        <v>19</v>
      </c>
      <c r="F165" s="207" t="s">
        <v>82</v>
      </c>
      <c r="G165" s="205"/>
      <c r="H165" s="208">
        <v>1</v>
      </c>
      <c r="I165" s="209"/>
      <c r="J165" s="205"/>
      <c r="K165" s="205"/>
      <c r="L165" s="210"/>
      <c r="M165" s="211"/>
      <c r="N165" s="212"/>
      <c r="O165" s="212"/>
      <c r="P165" s="212"/>
      <c r="Q165" s="212"/>
      <c r="R165" s="212"/>
      <c r="S165" s="212"/>
      <c r="T165" s="213"/>
      <c r="AT165" s="214" t="s">
        <v>140</v>
      </c>
      <c r="AU165" s="214" t="s">
        <v>82</v>
      </c>
      <c r="AV165" s="14" t="s">
        <v>84</v>
      </c>
      <c r="AW165" s="14" t="s">
        <v>35</v>
      </c>
      <c r="AX165" s="14" t="s">
        <v>82</v>
      </c>
      <c r="AY165" s="214" t="s">
        <v>130</v>
      </c>
    </row>
    <row r="166" spans="1:65" s="2" customFormat="1" ht="44.25" customHeight="1" x14ac:dyDescent="0.2">
      <c r="A166" s="36"/>
      <c r="B166" s="37"/>
      <c r="C166" s="175" t="s">
        <v>278</v>
      </c>
      <c r="D166" s="175" t="s">
        <v>132</v>
      </c>
      <c r="E166" s="176" t="s">
        <v>1145</v>
      </c>
      <c r="F166" s="177" t="s">
        <v>1146</v>
      </c>
      <c r="G166" s="178" t="s">
        <v>457</v>
      </c>
      <c r="H166" s="179">
        <v>2</v>
      </c>
      <c r="I166" s="180"/>
      <c r="J166" s="181">
        <f>ROUND(I166*H166,2)</f>
        <v>0</v>
      </c>
      <c r="K166" s="177" t="s">
        <v>989</v>
      </c>
      <c r="L166" s="41"/>
      <c r="M166" s="182" t="s">
        <v>19</v>
      </c>
      <c r="N166" s="183" t="s">
        <v>45</v>
      </c>
      <c r="O166" s="66"/>
      <c r="P166" s="184">
        <f>O166*H166</f>
        <v>0</v>
      </c>
      <c r="Q166" s="184">
        <v>0</v>
      </c>
      <c r="R166" s="184">
        <f>Q166*H166</f>
        <v>0</v>
      </c>
      <c r="S166" s="184">
        <v>0</v>
      </c>
      <c r="T166" s="185">
        <f>S166*H166</f>
        <v>0</v>
      </c>
      <c r="U166" s="36"/>
      <c r="V166" s="36"/>
      <c r="W166" s="36"/>
      <c r="X166" s="36"/>
      <c r="Y166" s="36"/>
      <c r="Z166" s="36"/>
      <c r="AA166" s="36"/>
      <c r="AB166" s="36"/>
      <c r="AC166" s="36"/>
      <c r="AD166" s="36"/>
      <c r="AE166" s="36"/>
      <c r="AR166" s="186" t="s">
        <v>1114</v>
      </c>
      <c r="AT166" s="186" t="s">
        <v>132</v>
      </c>
      <c r="AU166" s="186" t="s">
        <v>82</v>
      </c>
      <c r="AY166" s="19" t="s">
        <v>130</v>
      </c>
      <c r="BE166" s="187">
        <f>IF(N166="základní",J166,0)</f>
        <v>0</v>
      </c>
      <c r="BF166" s="187">
        <f>IF(N166="snížená",J166,0)</f>
        <v>0</v>
      </c>
      <c r="BG166" s="187">
        <f>IF(N166="zákl. přenesená",J166,0)</f>
        <v>0</v>
      </c>
      <c r="BH166" s="187">
        <f>IF(N166="sníž. přenesená",J166,0)</f>
        <v>0</v>
      </c>
      <c r="BI166" s="187">
        <f>IF(N166="nulová",J166,0)</f>
        <v>0</v>
      </c>
      <c r="BJ166" s="19" t="s">
        <v>82</v>
      </c>
      <c r="BK166" s="187">
        <f>ROUND(I166*H166,2)</f>
        <v>0</v>
      </c>
      <c r="BL166" s="19" t="s">
        <v>1114</v>
      </c>
      <c r="BM166" s="186" t="s">
        <v>1147</v>
      </c>
    </row>
    <row r="167" spans="1:65" s="2" customFormat="1" ht="19.5" x14ac:dyDescent="0.2">
      <c r="A167" s="36"/>
      <c r="B167" s="37"/>
      <c r="C167" s="38"/>
      <c r="D167" s="195" t="s">
        <v>492</v>
      </c>
      <c r="E167" s="38"/>
      <c r="F167" s="236" t="s">
        <v>1148</v>
      </c>
      <c r="G167" s="38"/>
      <c r="H167" s="38"/>
      <c r="I167" s="190"/>
      <c r="J167" s="38"/>
      <c r="K167" s="38"/>
      <c r="L167" s="41"/>
      <c r="M167" s="191"/>
      <c r="N167" s="192"/>
      <c r="O167" s="66"/>
      <c r="P167" s="66"/>
      <c r="Q167" s="66"/>
      <c r="R167" s="66"/>
      <c r="S167" s="66"/>
      <c r="T167" s="67"/>
      <c r="U167" s="36"/>
      <c r="V167" s="36"/>
      <c r="W167" s="36"/>
      <c r="X167" s="36"/>
      <c r="Y167" s="36"/>
      <c r="Z167" s="36"/>
      <c r="AA167" s="36"/>
      <c r="AB167" s="36"/>
      <c r="AC167" s="36"/>
      <c r="AD167" s="36"/>
      <c r="AE167" s="36"/>
      <c r="AT167" s="19" t="s">
        <v>492</v>
      </c>
      <c r="AU167" s="19" t="s">
        <v>82</v>
      </c>
    </row>
    <row r="168" spans="1:65" s="14" customFormat="1" ht="11.25" x14ac:dyDescent="0.2">
      <c r="B168" s="204"/>
      <c r="C168" s="205"/>
      <c r="D168" s="195" t="s">
        <v>140</v>
      </c>
      <c r="E168" s="206" t="s">
        <v>19</v>
      </c>
      <c r="F168" s="207" t="s">
        <v>84</v>
      </c>
      <c r="G168" s="205"/>
      <c r="H168" s="208">
        <v>2</v>
      </c>
      <c r="I168" s="209"/>
      <c r="J168" s="205"/>
      <c r="K168" s="205"/>
      <c r="L168" s="210"/>
      <c r="M168" s="211"/>
      <c r="N168" s="212"/>
      <c r="O168" s="212"/>
      <c r="P168" s="212"/>
      <c r="Q168" s="212"/>
      <c r="R168" s="212"/>
      <c r="S168" s="212"/>
      <c r="T168" s="213"/>
      <c r="AT168" s="214" t="s">
        <v>140</v>
      </c>
      <c r="AU168" s="214" t="s">
        <v>82</v>
      </c>
      <c r="AV168" s="14" t="s">
        <v>84</v>
      </c>
      <c r="AW168" s="14" t="s">
        <v>35</v>
      </c>
      <c r="AX168" s="14" t="s">
        <v>82</v>
      </c>
      <c r="AY168" s="214" t="s">
        <v>130</v>
      </c>
    </row>
    <row r="169" spans="1:65" s="12" customFormat="1" ht="25.9" customHeight="1" x14ac:dyDescent="0.2">
      <c r="B169" s="159"/>
      <c r="C169" s="160"/>
      <c r="D169" s="161" t="s">
        <v>73</v>
      </c>
      <c r="E169" s="162" t="s">
        <v>1149</v>
      </c>
      <c r="F169" s="162" t="s">
        <v>1150</v>
      </c>
      <c r="G169" s="160"/>
      <c r="H169" s="160"/>
      <c r="I169" s="163"/>
      <c r="J169" s="164">
        <f>BK169</f>
        <v>0</v>
      </c>
      <c r="K169" s="160"/>
      <c r="L169" s="165"/>
      <c r="M169" s="166"/>
      <c r="N169" s="167"/>
      <c r="O169" s="167"/>
      <c r="P169" s="168">
        <f>SUM(P170:P172)</f>
        <v>0</v>
      </c>
      <c r="Q169" s="167"/>
      <c r="R169" s="168">
        <f>SUM(R170:R172)</f>
        <v>0</v>
      </c>
      <c r="S169" s="167"/>
      <c r="T169" s="169">
        <f>SUM(T170:T172)</f>
        <v>0</v>
      </c>
      <c r="AR169" s="170" t="s">
        <v>160</v>
      </c>
      <c r="AT169" s="171" t="s">
        <v>73</v>
      </c>
      <c r="AU169" s="171" t="s">
        <v>74</v>
      </c>
      <c r="AY169" s="170" t="s">
        <v>130</v>
      </c>
      <c r="BK169" s="172">
        <f>SUM(BK170:BK172)</f>
        <v>0</v>
      </c>
    </row>
    <row r="170" spans="1:65" s="2" customFormat="1" ht="62.65" customHeight="1" x14ac:dyDescent="0.2">
      <c r="A170" s="36"/>
      <c r="B170" s="37"/>
      <c r="C170" s="175" t="s">
        <v>254</v>
      </c>
      <c r="D170" s="175" t="s">
        <v>132</v>
      </c>
      <c r="E170" s="176" t="s">
        <v>1151</v>
      </c>
      <c r="F170" s="177" t="s">
        <v>1152</v>
      </c>
      <c r="G170" s="178" t="s">
        <v>1081</v>
      </c>
      <c r="H170" s="179">
        <v>0.1</v>
      </c>
      <c r="I170" s="180"/>
      <c r="J170" s="181">
        <f>ROUND(I170*H170,2)</f>
        <v>0</v>
      </c>
      <c r="K170" s="177" t="s">
        <v>989</v>
      </c>
      <c r="L170" s="41"/>
      <c r="M170" s="182" t="s">
        <v>19</v>
      </c>
      <c r="N170" s="183" t="s">
        <v>45</v>
      </c>
      <c r="O170" s="66"/>
      <c r="P170" s="184">
        <f>O170*H170</f>
        <v>0</v>
      </c>
      <c r="Q170" s="184">
        <v>0</v>
      </c>
      <c r="R170" s="184">
        <f>Q170*H170</f>
        <v>0</v>
      </c>
      <c r="S170" s="184">
        <v>0</v>
      </c>
      <c r="T170" s="185">
        <f>S170*H170</f>
        <v>0</v>
      </c>
      <c r="U170" s="36"/>
      <c r="V170" s="36"/>
      <c r="W170" s="36"/>
      <c r="X170" s="36"/>
      <c r="Y170" s="36"/>
      <c r="Z170" s="36"/>
      <c r="AA170" s="36"/>
      <c r="AB170" s="36"/>
      <c r="AC170" s="36"/>
      <c r="AD170" s="36"/>
      <c r="AE170" s="36"/>
      <c r="AR170" s="186" t="s">
        <v>137</v>
      </c>
      <c r="AT170" s="186" t="s">
        <v>132</v>
      </c>
      <c r="AU170" s="186" t="s">
        <v>82</v>
      </c>
      <c r="AY170" s="19" t="s">
        <v>130</v>
      </c>
      <c r="BE170" s="187">
        <f>IF(N170="základní",J170,0)</f>
        <v>0</v>
      </c>
      <c r="BF170" s="187">
        <f>IF(N170="snížená",J170,0)</f>
        <v>0</v>
      </c>
      <c r="BG170" s="187">
        <f>IF(N170="zákl. přenesená",J170,0)</f>
        <v>0</v>
      </c>
      <c r="BH170" s="187">
        <f>IF(N170="sníž. přenesená",J170,0)</f>
        <v>0</v>
      </c>
      <c r="BI170" s="187">
        <f>IF(N170="nulová",J170,0)</f>
        <v>0</v>
      </c>
      <c r="BJ170" s="19" t="s">
        <v>82</v>
      </c>
      <c r="BK170" s="187">
        <f>ROUND(I170*H170,2)</f>
        <v>0</v>
      </c>
      <c r="BL170" s="19" t="s">
        <v>137</v>
      </c>
      <c r="BM170" s="186" t="s">
        <v>1153</v>
      </c>
    </row>
    <row r="171" spans="1:65" s="2" customFormat="1" ht="19.5" x14ac:dyDescent="0.2">
      <c r="A171" s="36"/>
      <c r="B171" s="37"/>
      <c r="C171" s="38"/>
      <c r="D171" s="195" t="s">
        <v>492</v>
      </c>
      <c r="E171" s="38"/>
      <c r="F171" s="236" t="s">
        <v>1154</v>
      </c>
      <c r="G171" s="38"/>
      <c r="H171" s="38"/>
      <c r="I171" s="190"/>
      <c r="J171" s="38"/>
      <c r="K171" s="38"/>
      <c r="L171" s="41"/>
      <c r="M171" s="191"/>
      <c r="N171" s="192"/>
      <c r="O171" s="66"/>
      <c r="P171" s="66"/>
      <c r="Q171" s="66"/>
      <c r="R171" s="66"/>
      <c r="S171" s="66"/>
      <c r="T171" s="67"/>
      <c r="U171" s="36"/>
      <c r="V171" s="36"/>
      <c r="W171" s="36"/>
      <c r="X171" s="36"/>
      <c r="Y171" s="36"/>
      <c r="Z171" s="36"/>
      <c r="AA171" s="36"/>
      <c r="AB171" s="36"/>
      <c r="AC171" s="36"/>
      <c r="AD171" s="36"/>
      <c r="AE171" s="36"/>
      <c r="AT171" s="19" t="s">
        <v>492</v>
      </c>
      <c r="AU171" s="19" t="s">
        <v>82</v>
      </c>
    </row>
    <row r="172" spans="1:65" s="14" customFormat="1" ht="11.25" x14ac:dyDescent="0.2">
      <c r="B172" s="204"/>
      <c r="C172" s="205"/>
      <c r="D172" s="195" t="s">
        <v>140</v>
      </c>
      <c r="E172" s="206" t="s">
        <v>19</v>
      </c>
      <c r="F172" s="207" t="s">
        <v>1155</v>
      </c>
      <c r="G172" s="205"/>
      <c r="H172" s="208">
        <v>0.1</v>
      </c>
      <c r="I172" s="209"/>
      <c r="J172" s="205"/>
      <c r="K172" s="205"/>
      <c r="L172" s="210"/>
      <c r="M172" s="248"/>
      <c r="N172" s="249"/>
      <c r="O172" s="249"/>
      <c r="P172" s="249"/>
      <c r="Q172" s="249"/>
      <c r="R172" s="249"/>
      <c r="S172" s="249"/>
      <c r="T172" s="250"/>
      <c r="AT172" s="214" t="s">
        <v>140</v>
      </c>
      <c r="AU172" s="214" t="s">
        <v>82</v>
      </c>
      <c r="AV172" s="14" t="s">
        <v>84</v>
      </c>
      <c r="AW172" s="14" t="s">
        <v>35</v>
      </c>
      <c r="AX172" s="14" t="s">
        <v>82</v>
      </c>
      <c r="AY172" s="214" t="s">
        <v>130</v>
      </c>
    </row>
    <row r="173" spans="1:65" s="2" customFormat="1" ht="6.95" customHeight="1" x14ac:dyDescent="0.2">
      <c r="A173" s="36"/>
      <c r="B173" s="49"/>
      <c r="C173" s="50"/>
      <c r="D173" s="50"/>
      <c r="E173" s="50"/>
      <c r="F173" s="50"/>
      <c r="G173" s="50"/>
      <c r="H173" s="50"/>
      <c r="I173" s="50"/>
      <c r="J173" s="50"/>
      <c r="K173" s="50"/>
      <c r="L173" s="41"/>
      <c r="M173" s="36"/>
      <c r="O173" s="36"/>
      <c r="P173" s="36"/>
      <c r="Q173" s="36"/>
      <c r="R173" s="36"/>
      <c r="S173" s="36"/>
      <c r="T173" s="36"/>
      <c r="U173" s="36"/>
      <c r="V173" s="36"/>
      <c r="W173" s="36"/>
      <c r="X173" s="36"/>
      <c r="Y173" s="36"/>
      <c r="Z173" s="36"/>
      <c r="AA173" s="36"/>
      <c r="AB173" s="36"/>
      <c r="AC173" s="36"/>
      <c r="AD173" s="36"/>
      <c r="AE173" s="36"/>
    </row>
  </sheetData>
  <sheetProtection algorithmName="SHA-512" hashValue="2Z/J9TsMl1Ht9lDRhqXPrgLwgpi2Q3lKF/JJBwDtRH+ZGXQrJq51dtFcR+pW6C2EkFb1wrX0NOVhSf1opZyG4g==" saltValue="5oDz2T0OdBuePAt1nIwi6bRKEBueBZbHazvhYH48i38+0U4P4ypay5Yi2eqymi6Z32XlaXPcg7CL1g78L4y1qg==" spinCount="100000" sheet="1" objects="1" scenarios="1" formatColumns="0" formatRows="0" autoFilter="0"/>
  <autoFilter ref="C82:K172"/>
  <mergeCells count="9">
    <mergeCell ref="E50:H50"/>
    <mergeCell ref="E73:H73"/>
    <mergeCell ref="E75:H75"/>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89"/>
  <sheetViews>
    <sheetView showGridLines="0" workbookViewId="0"/>
  </sheetViews>
  <sheetFormatPr defaultRowHeight="12.75" x14ac:dyDescent="0.2"/>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x14ac:dyDescent="0.2">
      <c r="L2" s="381"/>
      <c r="M2" s="381"/>
      <c r="N2" s="381"/>
      <c r="O2" s="381"/>
      <c r="P2" s="381"/>
      <c r="Q2" s="381"/>
      <c r="R2" s="381"/>
      <c r="S2" s="381"/>
      <c r="T2" s="381"/>
      <c r="U2" s="381"/>
      <c r="V2" s="381"/>
      <c r="AT2" s="19" t="s">
        <v>94</v>
      </c>
    </row>
    <row r="3" spans="1:46" s="1" customFormat="1" ht="6.95" customHeight="1" x14ac:dyDescent="0.2">
      <c r="B3" s="103"/>
      <c r="C3" s="104"/>
      <c r="D3" s="104"/>
      <c r="E3" s="104"/>
      <c r="F3" s="104"/>
      <c r="G3" s="104"/>
      <c r="H3" s="104"/>
      <c r="I3" s="104"/>
      <c r="J3" s="104"/>
      <c r="K3" s="104"/>
      <c r="L3" s="22"/>
      <c r="AT3" s="19" t="s">
        <v>84</v>
      </c>
    </row>
    <row r="4" spans="1:46" s="1" customFormat="1" ht="24.95" customHeight="1" x14ac:dyDescent="0.2">
      <c r="B4" s="22"/>
      <c r="D4" s="105" t="s">
        <v>95</v>
      </c>
      <c r="L4" s="22"/>
      <c r="M4" s="106" t="s">
        <v>10</v>
      </c>
      <c r="AT4" s="19" t="s">
        <v>4</v>
      </c>
    </row>
    <row r="5" spans="1:46" s="1" customFormat="1" ht="6.95" customHeight="1" x14ac:dyDescent="0.2">
      <c r="B5" s="22"/>
      <c r="L5" s="22"/>
    </row>
    <row r="6" spans="1:46" s="1" customFormat="1" ht="12" customHeight="1" x14ac:dyDescent="0.2">
      <c r="B6" s="22"/>
      <c r="D6" s="107" t="s">
        <v>16</v>
      </c>
      <c r="L6" s="22"/>
    </row>
    <row r="7" spans="1:46" s="1" customFormat="1" ht="16.5" customHeight="1" x14ac:dyDescent="0.2">
      <c r="B7" s="22"/>
      <c r="E7" s="382" t="str">
        <f>'Rekapitulace zakázky'!K6</f>
        <v>Oprava mostu v km 1,122 na trati Hanušovice - Mikulovice</v>
      </c>
      <c r="F7" s="383"/>
      <c r="G7" s="383"/>
      <c r="H7" s="383"/>
      <c r="L7" s="22"/>
    </row>
    <row r="8" spans="1:46" s="2" customFormat="1" ht="12" customHeight="1" x14ac:dyDescent="0.2">
      <c r="A8" s="36"/>
      <c r="B8" s="41"/>
      <c r="C8" s="36"/>
      <c r="D8" s="107" t="s">
        <v>96</v>
      </c>
      <c r="E8" s="36"/>
      <c r="F8" s="36"/>
      <c r="G8" s="36"/>
      <c r="H8" s="36"/>
      <c r="I8" s="36"/>
      <c r="J8" s="36"/>
      <c r="K8" s="36"/>
      <c r="L8" s="108"/>
      <c r="S8" s="36"/>
      <c r="T8" s="36"/>
      <c r="U8" s="36"/>
      <c r="V8" s="36"/>
      <c r="W8" s="36"/>
      <c r="X8" s="36"/>
      <c r="Y8" s="36"/>
      <c r="Z8" s="36"/>
      <c r="AA8" s="36"/>
      <c r="AB8" s="36"/>
      <c r="AC8" s="36"/>
      <c r="AD8" s="36"/>
      <c r="AE8" s="36"/>
    </row>
    <row r="9" spans="1:46" s="2" customFormat="1" ht="16.5" customHeight="1" x14ac:dyDescent="0.2">
      <c r="A9" s="36"/>
      <c r="B9" s="41"/>
      <c r="C9" s="36"/>
      <c r="D9" s="36"/>
      <c r="E9" s="384" t="s">
        <v>1156</v>
      </c>
      <c r="F9" s="385"/>
      <c r="G9" s="385"/>
      <c r="H9" s="385"/>
      <c r="I9" s="36"/>
      <c r="J9" s="36"/>
      <c r="K9" s="36"/>
      <c r="L9" s="108"/>
      <c r="S9" s="36"/>
      <c r="T9" s="36"/>
      <c r="U9" s="36"/>
      <c r="V9" s="36"/>
      <c r="W9" s="36"/>
      <c r="X9" s="36"/>
      <c r="Y9" s="36"/>
      <c r="Z9" s="36"/>
      <c r="AA9" s="36"/>
      <c r="AB9" s="36"/>
      <c r="AC9" s="36"/>
      <c r="AD9" s="36"/>
      <c r="AE9" s="36"/>
    </row>
    <row r="10" spans="1:46" s="2" customFormat="1" ht="11.25" x14ac:dyDescent="0.2">
      <c r="A10" s="36"/>
      <c r="B10" s="41"/>
      <c r="C10" s="36"/>
      <c r="D10" s="36"/>
      <c r="E10" s="36"/>
      <c r="F10" s="36"/>
      <c r="G10" s="36"/>
      <c r="H10" s="36"/>
      <c r="I10" s="36"/>
      <c r="J10" s="36"/>
      <c r="K10" s="36"/>
      <c r="L10" s="108"/>
      <c r="S10" s="36"/>
      <c r="T10" s="36"/>
      <c r="U10" s="36"/>
      <c r="V10" s="36"/>
      <c r="W10" s="36"/>
      <c r="X10" s="36"/>
      <c r="Y10" s="36"/>
      <c r="Z10" s="36"/>
      <c r="AA10" s="36"/>
      <c r="AB10" s="36"/>
      <c r="AC10" s="36"/>
      <c r="AD10" s="36"/>
      <c r="AE10" s="36"/>
    </row>
    <row r="11" spans="1:46" s="2" customFormat="1" ht="12" customHeight="1" x14ac:dyDescent="0.2">
      <c r="A11" s="36"/>
      <c r="B11" s="41"/>
      <c r="C11" s="36"/>
      <c r="D11" s="107" t="s">
        <v>18</v>
      </c>
      <c r="E11" s="36"/>
      <c r="F11" s="109" t="s">
        <v>19</v>
      </c>
      <c r="G11" s="36"/>
      <c r="H11" s="36"/>
      <c r="I11" s="107" t="s">
        <v>20</v>
      </c>
      <c r="J11" s="109" t="s">
        <v>19</v>
      </c>
      <c r="K11" s="36"/>
      <c r="L11" s="108"/>
      <c r="S11" s="36"/>
      <c r="T11" s="36"/>
      <c r="U11" s="36"/>
      <c r="V11" s="36"/>
      <c r="W11" s="36"/>
      <c r="X11" s="36"/>
      <c r="Y11" s="36"/>
      <c r="Z11" s="36"/>
      <c r="AA11" s="36"/>
      <c r="AB11" s="36"/>
      <c r="AC11" s="36"/>
      <c r="AD11" s="36"/>
      <c r="AE11" s="36"/>
    </row>
    <row r="12" spans="1:46" s="2" customFormat="1" ht="12" customHeight="1" x14ac:dyDescent="0.2">
      <c r="A12" s="36"/>
      <c r="B12" s="41"/>
      <c r="C12" s="36"/>
      <c r="D12" s="107" t="s">
        <v>21</v>
      </c>
      <c r="E12" s="36"/>
      <c r="F12" s="109" t="s">
        <v>22</v>
      </c>
      <c r="G12" s="36"/>
      <c r="H12" s="36"/>
      <c r="I12" s="107" t="s">
        <v>23</v>
      </c>
      <c r="J12" s="110" t="str">
        <f>'Rekapitulace zakázky'!AN8</f>
        <v>3. 2. 2022</v>
      </c>
      <c r="K12" s="36"/>
      <c r="L12" s="108"/>
      <c r="S12" s="36"/>
      <c r="T12" s="36"/>
      <c r="U12" s="36"/>
      <c r="V12" s="36"/>
      <c r="W12" s="36"/>
      <c r="X12" s="36"/>
      <c r="Y12" s="36"/>
      <c r="Z12" s="36"/>
      <c r="AA12" s="36"/>
      <c r="AB12" s="36"/>
      <c r="AC12" s="36"/>
      <c r="AD12" s="36"/>
      <c r="AE12" s="36"/>
    </row>
    <row r="13" spans="1:46" s="2" customFormat="1" ht="10.9" customHeight="1" x14ac:dyDescent="0.2">
      <c r="A13" s="36"/>
      <c r="B13" s="41"/>
      <c r="C13" s="36"/>
      <c r="D13" s="36"/>
      <c r="E13" s="36"/>
      <c r="F13" s="36"/>
      <c r="G13" s="36"/>
      <c r="H13" s="36"/>
      <c r="I13" s="36"/>
      <c r="J13" s="36"/>
      <c r="K13" s="36"/>
      <c r="L13" s="108"/>
      <c r="S13" s="36"/>
      <c r="T13" s="36"/>
      <c r="U13" s="36"/>
      <c r="V13" s="36"/>
      <c r="W13" s="36"/>
      <c r="X13" s="36"/>
      <c r="Y13" s="36"/>
      <c r="Z13" s="36"/>
      <c r="AA13" s="36"/>
      <c r="AB13" s="36"/>
      <c r="AC13" s="36"/>
      <c r="AD13" s="36"/>
      <c r="AE13" s="36"/>
    </row>
    <row r="14" spans="1:46" s="2" customFormat="1" ht="12" customHeight="1" x14ac:dyDescent="0.2">
      <c r="A14" s="36"/>
      <c r="B14" s="41"/>
      <c r="C14" s="36"/>
      <c r="D14" s="107" t="s">
        <v>25</v>
      </c>
      <c r="E14" s="36"/>
      <c r="F14" s="36"/>
      <c r="G14" s="36"/>
      <c r="H14" s="36"/>
      <c r="I14" s="107" t="s">
        <v>26</v>
      </c>
      <c r="J14" s="109" t="s">
        <v>27</v>
      </c>
      <c r="K14" s="36"/>
      <c r="L14" s="108"/>
      <c r="S14" s="36"/>
      <c r="T14" s="36"/>
      <c r="U14" s="36"/>
      <c r="V14" s="36"/>
      <c r="W14" s="36"/>
      <c r="X14" s="36"/>
      <c r="Y14" s="36"/>
      <c r="Z14" s="36"/>
      <c r="AA14" s="36"/>
      <c r="AB14" s="36"/>
      <c r="AC14" s="36"/>
      <c r="AD14" s="36"/>
      <c r="AE14" s="36"/>
    </row>
    <row r="15" spans="1:46" s="2" customFormat="1" ht="18" customHeight="1" x14ac:dyDescent="0.2">
      <c r="A15" s="36"/>
      <c r="B15" s="41"/>
      <c r="C15" s="36"/>
      <c r="D15" s="36"/>
      <c r="E15" s="109" t="s">
        <v>28</v>
      </c>
      <c r="F15" s="36"/>
      <c r="G15" s="36"/>
      <c r="H15" s="36"/>
      <c r="I15" s="107" t="s">
        <v>29</v>
      </c>
      <c r="J15" s="109" t="s">
        <v>30</v>
      </c>
      <c r="K15" s="36"/>
      <c r="L15" s="108"/>
      <c r="S15" s="36"/>
      <c r="T15" s="36"/>
      <c r="U15" s="36"/>
      <c r="V15" s="36"/>
      <c r="W15" s="36"/>
      <c r="X15" s="36"/>
      <c r="Y15" s="36"/>
      <c r="Z15" s="36"/>
      <c r="AA15" s="36"/>
      <c r="AB15" s="36"/>
      <c r="AC15" s="36"/>
      <c r="AD15" s="36"/>
      <c r="AE15" s="36"/>
    </row>
    <row r="16" spans="1:46" s="2" customFormat="1" ht="6.95" customHeight="1" x14ac:dyDescent="0.2">
      <c r="A16" s="36"/>
      <c r="B16" s="41"/>
      <c r="C16" s="36"/>
      <c r="D16" s="36"/>
      <c r="E16" s="36"/>
      <c r="F16" s="36"/>
      <c r="G16" s="36"/>
      <c r="H16" s="36"/>
      <c r="I16" s="36"/>
      <c r="J16" s="36"/>
      <c r="K16" s="36"/>
      <c r="L16" s="108"/>
      <c r="S16" s="36"/>
      <c r="T16" s="36"/>
      <c r="U16" s="36"/>
      <c r="V16" s="36"/>
      <c r="W16" s="36"/>
      <c r="X16" s="36"/>
      <c r="Y16" s="36"/>
      <c r="Z16" s="36"/>
      <c r="AA16" s="36"/>
      <c r="AB16" s="36"/>
      <c r="AC16" s="36"/>
      <c r="AD16" s="36"/>
      <c r="AE16" s="36"/>
    </row>
    <row r="17" spans="1:31" s="2" customFormat="1" ht="12" customHeight="1" x14ac:dyDescent="0.2">
      <c r="A17" s="36"/>
      <c r="B17" s="41"/>
      <c r="C17" s="36"/>
      <c r="D17" s="107" t="s">
        <v>31</v>
      </c>
      <c r="E17" s="36"/>
      <c r="F17" s="36"/>
      <c r="G17" s="36"/>
      <c r="H17" s="36"/>
      <c r="I17" s="107" t="s">
        <v>26</v>
      </c>
      <c r="J17" s="32" t="str">
        <f>'Rekapitulace zakázky'!AN13</f>
        <v>Vyplň údaj</v>
      </c>
      <c r="K17" s="36"/>
      <c r="L17" s="108"/>
      <c r="S17" s="36"/>
      <c r="T17" s="36"/>
      <c r="U17" s="36"/>
      <c r="V17" s="36"/>
      <c r="W17" s="36"/>
      <c r="X17" s="36"/>
      <c r="Y17" s="36"/>
      <c r="Z17" s="36"/>
      <c r="AA17" s="36"/>
      <c r="AB17" s="36"/>
      <c r="AC17" s="36"/>
      <c r="AD17" s="36"/>
      <c r="AE17" s="36"/>
    </row>
    <row r="18" spans="1:31" s="2" customFormat="1" ht="18" customHeight="1" x14ac:dyDescent="0.2">
      <c r="A18" s="36"/>
      <c r="B18" s="41"/>
      <c r="C18" s="36"/>
      <c r="D18" s="36"/>
      <c r="E18" s="386" t="str">
        <f>'Rekapitulace zakázky'!E14</f>
        <v>Vyplň údaj</v>
      </c>
      <c r="F18" s="387"/>
      <c r="G18" s="387"/>
      <c r="H18" s="387"/>
      <c r="I18" s="107" t="s">
        <v>29</v>
      </c>
      <c r="J18" s="32" t="str">
        <f>'Rekapitulace zakázky'!AN14</f>
        <v>Vyplň údaj</v>
      </c>
      <c r="K18" s="36"/>
      <c r="L18" s="108"/>
      <c r="S18" s="36"/>
      <c r="T18" s="36"/>
      <c r="U18" s="36"/>
      <c r="V18" s="36"/>
      <c r="W18" s="36"/>
      <c r="X18" s="36"/>
      <c r="Y18" s="36"/>
      <c r="Z18" s="36"/>
      <c r="AA18" s="36"/>
      <c r="AB18" s="36"/>
      <c r="AC18" s="36"/>
      <c r="AD18" s="36"/>
      <c r="AE18" s="36"/>
    </row>
    <row r="19" spans="1:31" s="2" customFormat="1" ht="6.95" customHeight="1" x14ac:dyDescent="0.2">
      <c r="A19" s="36"/>
      <c r="B19" s="41"/>
      <c r="C19" s="36"/>
      <c r="D19" s="36"/>
      <c r="E19" s="36"/>
      <c r="F19" s="36"/>
      <c r="G19" s="36"/>
      <c r="H19" s="36"/>
      <c r="I19" s="36"/>
      <c r="J19" s="36"/>
      <c r="K19" s="36"/>
      <c r="L19" s="108"/>
      <c r="S19" s="36"/>
      <c r="T19" s="36"/>
      <c r="U19" s="36"/>
      <c r="V19" s="36"/>
      <c r="W19" s="36"/>
      <c r="X19" s="36"/>
      <c r="Y19" s="36"/>
      <c r="Z19" s="36"/>
      <c r="AA19" s="36"/>
      <c r="AB19" s="36"/>
      <c r="AC19" s="36"/>
      <c r="AD19" s="36"/>
      <c r="AE19" s="36"/>
    </row>
    <row r="20" spans="1:31" s="2" customFormat="1" ht="12" customHeight="1" x14ac:dyDescent="0.2">
      <c r="A20" s="36"/>
      <c r="B20" s="41"/>
      <c r="C20" s="36"/>
      <c r="D20" s="107" t="s">
        <v>33</v>
      </c>
      <c r="E20" s="36"/>
      <c r="F20" s="36"/>
      <c r="G20" s="36"/>
      <c r="H20" s="36"/>
      <c r="I20" s="107" t="s">
        <v>26</v>
      </c>
      <c r="J20" s="109" t="str">
        <f>IF('Rekapitulace zakázky'!AN16="","",'Rekapitulace zakázky'!AN16)</f>
        <v/>
      </c>
      <c r="K20" s="36"/>
      <c r="L20" s="108"/>
      <c r="S20" s="36"/>
      <c r="T20" s="36"/>
      <c r="U20" s="36"/>
      <c r="V20" s="36"/>
      <c r="W20" s="36"/>
      <c r="X20" s="36"/>
      <c r="Y20" s="36"/>
      <c r="Z20" s="36"/>
      <c r="AA20" s="36"/>
      <c r="AB20" s="36"/>
      <c r="AC20" s="36"/>
      <c r="AD20" s="36"/>
      <c r="AE20" s="36"/>
    </row>
    <row r="21" spans="1:31" s="2" customFormat="1" ht="18" customHeight="1" x14ac:dyDescent="0.2">
      <c r="A21" s="36"/>
      <c r="B21" s="41"/>
      <c r="C21" s="36"/>
      <c r="D21" s="36"/>
      <c r="E21" s="109" t="str">
        <f>IF('Rekapitulace zakázky'!E17="","",'Rekapitulace zakázky'!E17)</f>
        <v xml:space="preserve"> </v>
      </c>
      <c r="F21" s="36"/>
      <c r="G21" s="36"/>
      <c r="H21" s="36"/>
      <c r="I21" s="107" t="s">
        <v>29</v>
      </c>
      <c r="J21" s="109" t="str">
        <f>IF('Rekapitulace zakázky'!AN17="","",'Rekapitulace zakázky'!AN17)</f>
        <v/>
      </c>
      <c r="K21" s="36"/>
      <c r="L21" s="108"/>
      <c r="S21" s="36"/>
      <c r="T21" s="36"/>
      <c r="U21" s="36"/>
      <c r="V21" s="36"/>
      <c r="W21" s="36"/>
      <c r="X21" s="36"/>
      <c r="Y21" s="36"/>
      <c r="Z21" s="36"/>
      <c r="AA21" s="36"/>
      <c r="AB21" s="36"/>
      <c r="AC21" s="36"/>
      <c r="AD21" s="36"/>
      <c r="AE21" s="36"/>
    </row>
    <row r="22" spans="1:31" s="2" customFormat="1" ht="6.95" customHeight="1" x14ac:dyDescent="0.2">
      <c r="A22" s="36"/>
      <c r="B22" s="41"/>
      <c r="C22" s="36"/>
      <c r="D22" s="36"/>
      <c r="E22" s="36"/>
      <c r="F22" s="36"/>
      <c r="G22" s="36"/>
      <c r="H22" s="36"/>
      <c r="I22" s="36"/>
      <c r="J22" s="36"/>
      <c r="K22" s="36"/>
      <c r="L22" s="108"/>
      <c r="S22" s="36"/>
      <c r="T22" s="36"/>
      <c r="U22" s="36"/>
      <c r="V22" s="36"/>
      <c r="W22" s="36"/>
      <c r="X22" s="36"/>
      <c r="Y22" s="36"/>
      <c r="Z22" s="36"/>
      <c r="AA22" s="36"/>
      <c r="AB22" s="36"/>
      <c r="AC22" s="36"/>
      <c r="AD22" s="36"/>
      <c r="AE22" s="36"/>
    </row>
    <row r="23" spans="1:31" s="2" customFormat="1" ht="12" customHeight="1" x14ac:dyDescent="0.2">
      <c r="A23" s="36"/>
      <c r="B23" s="41"/>
      <c r="C23" s="36"/>
      <c r="D23" s="107" t="s">
        <v>36</v>
      </c>
      <c r="E23" s="36"/>
      <c r="F23" s="36"/>
      <c r="G23" s="36"/>
      <c r="H23" s="36"/>
      <c r="I23" s="107" t="s">
        <v>26</v>
      </c>
      <c r="J23" s="109" t="s">
        <v>19</v>
      </c>
      <c r="K23" s="36"/>
      <c r="L23" s="108"/>
      <c r="S23" s="36"/>
      <c r="T23" s="36"/>
      <c r="U23" s="36"/>
      <c r="V23" s="36"/>
      <c r="W23" s="36"/>
      <c r="X23" s="36"/>
      <c r="Y23" s="36"/>
      <c r="Z23" s="36"/>
      <c r="AA23" s="36"/>
      <c r="AB23" s="36"/>
      <c r="AC23" s="36"/>
      <c r="AD23" s="36"/>
      <c r="AE23" s="36"/>
    </row>
    <row r="24" spans="1:31" s="2" customFormat="1" ht="18" customHeight="1" x14ac:dyDescent="0.2">
      <c r="A24" s="36"/>
      <c r="B24" s="41"/>
      <c r="C24" s="36"/>
      <c r="D24" s="36"/>
      <c r="E24" s="109" t="s">
        <v>37</v>
      </c>
      <c r="F24" s="36"/>
      <c r="G24" s="36"/>
      <c r="H24" s="36"/>
      <c r="I24" s="107" t="s">
        <v>29</v>
      </c>
      <c r="J24" s="109" t="s">
        <v>19</v>
      </c>
      <c r="K24" s="36"/>
      <c r="L24" s="108"/>
      <c r="S24" s="36"/>
      <c r="T24" s="36"/>
      <c r="U24" s="36"/>
      <c r="V24" s="36"/>
      <c r="W24" s="36"/>
      <c r="X24" s="36"/>
      <c r="Y24" s="36"/>
      <c r="Z24" s="36"/>
      <c r="AA24" s="36"/>
      <c r="AB24" s="36"/>
      <c r="AC24" s="36"/>
      <c r="AD24" s="36"/>
      <c r="AE24" s="36"/>
    </row>
    <row r="25" spans="1:31" s="2" customFormat="1" ht="6.95" customHeight="1" x14ac:dyDescent="0.2">
      <c r="A25" s="36"/>
      <c r="B25" s="41"/>
      <c r="C25" s="36"/>
      <c r="D25" s="36"/>
      <c r="E25" s="36"/>
      <c r="F25" s="36"/>
      <c r="G25" s="36"/>
      <c r="H25" s="36"/>
      <c r="I25" s="36"/>
      <c r="J25" s="36"/>
      <c r="K25" s="36"/>
      <c r="L25" s="108"/>
      <c r="S25" s="36"/>
      <c r="T25" s="36"/>
      <c r="U25" s="36"/>
      <c r="V25" s="36"/>
      <c r="W25" s="36"/>
      <c r="X25" s="36"/>
      <c r="Y25" s="36"/>
      <c r="Z25" s="36"/>
      <c r="AA25" s="36"/>
      <c r="AB25" s="36"/>
      <c r="AC25" s="36"/>
      <c r="AD25" s="36"/>
      <c r="AE25" s="36"/>
    </row>
    <row r="26" spans="1:31" s="2" customFormat="1" ht="12" customHeight="1" x14ac:dyDescent="0.2">
      <c r="A26" s="36"/>
      <c r="B26" s="41"/>
      <c r="C26" s="36"/>
      <c r="D26" s="107" t="s">
        <v>38</v>
      </c>
      <c r="E26" s="36"/>
      <c r="F26" s="36"/>
      <c r="G26" s="36"/>
      <c r="H26" s="36"/>
      <c r="I26" s="36"/>
      <c r="J26" s="36"/>
      <c r="K26" s="36"/>
      <c r="L26" s="108"/>
      <c r="S26" s="36"/>
      <c r="T26" s="36"/>
      <c r="U26" s="36"/>
      <c r="V26" s="36"/>
      <c r="W26" s="36"/>
      <c r="X26" s="36"/>
      <c r="Y26" s="36"/>
      <c r="Z26" s="36"/>
      <c r="AA26" s="36"/>
      <c r="AB26" s="36"/>
      <c r="AC26" s="36"/>
      <c r="AD26" s="36"/>
      <c r="AE26" s="36"/>
    </row>
    <row r="27" spans="1:31" s="8" customFormat="1" ht="16.5" customHeight="1" x14ac:dyDescent="0.2">
      <c r="A27" s="111"/>
      <c r="B27" s="112"/>
      <c r="C27" s="111"/>
      <c r="D27" s="111"/>
      <c r="E27" s="388" t="s">
        <v>19</v>
      </c>
      <c r="F27" s="388"/>
      <c r="G27" s="388"/>
      <c r="H27" s="388"/>
      <c r="I27" s="111"/>
      <c r="J27" s="111"/>
      <c r="K27" s="111"/>
      <c r="L27" s="113"/>
      <c r="S27" s="111"/>
      <c r="T27" s="111"/>
      <c r="U27" s="111"/>
      <c r="V27" s="111"/>
      <c r="W27" s="111"/>
      <c r="X27" s="111"/>
      <c r="Y27" s="111"/>
      <c r="Z27" s="111"/>
      <c r="AA27" s="111"/>
      <c r="AB27" s="111"/>
      <c r="AC27" s="111"/>
      <c r="AD27" s="111"/>
      <c r="AE27" s="111"/>
    </row>
    <row r="28" spans="1:31" s="2" customFormat="1" ht="6.95" customHeight="1" x14ac:dyDescent="0.2">
      <c r="A28" s="36"/>
      <c r="B28" s="41"/>
      <c r="C28" s="36"/>
      <c r="D28" s="36"/>
      <c r="E28" s="36"/>
      <c r="F28" s="36"/>
      <c r="G28" s="36"/>
      <c r="H28" s="36"/>
      <c r="I28" s="36"/>
      <c r="J28" s="36"/>
      <c r="K28" s="36"/>
      <c r="L28" s="108"/>
      <c r="S28" s="36"/>
      <c r="T28" s="36"/>
      <c r="U28" s="36"/>
      <c r="V28" s="36"/>
      <c r="W28" s="36"/>
      <c r="X28" s="36"/>
      <c r="Y28" s="36"/>
      <c r="Z28" s="36"/>
      <c r="AA28" s="36"/>
      <c r="AB28" s="36"/>
      <c r="AC28" s="36"/>
      <c r="AD28" s="36"/>
      <c r="AE28" s="36"/>
    </row>
    <row r="29" spans="1:31" s="2" customFormat="1" ht="6.95" customHeight="1" x14ac:dyDescent="0.2">
      <c r="A29" s="36"/>
      <c r="B29" s="41"/>
      <c r="C29" s="36"/>
      <c r="D29" s="114"/>
      <c r="E29" s="114"/>
      <c r="F29" s="114"/>
      <c r="G29" s="114"/>
      <c r="H29" s="114"/>
      <c r="I29" s="114"/>
      <c r="J29" s="114"/>
      <c r="K29" s="114"/>
      <c r="L29" s="108"/>
      <c r="S29" s="36"/>
      <c r="T29" s="36"/>
      <c r="U29" s="36"/>
      <c r="V29" s="36"/>
      <c r="W29" s="36"/>
      <c r="X29" s="36"/>
      <c r="Y29" s="36"/>
      <c r="Z29" s="36"/>
      <c r="AA29" s="36"/>
      <c r="AB29" s="36"/>
      <c r="AC29" s="36"/>
      <c r="AD29" s="36"/>
      <c r="AE29" s="36"/>
    </row>
    <row r="30" spans="1:31" s="2" customFormat="1" ht="25.35" customHeight="1" x14ac:dyDescent="0.2">
      <c r="A30" s="36"/>
      <c r="B30" s="41"/>
      <c r="C30" s="36"/>
      <c r="D30" s="115" t="s">
        <v>40</v>
      </c>
      <c r="E30" s="36"/>
      <c r="F30" s="36"/>
      <c r="G30" s="36"/>
      <c r="H30" s="36"/>
      <c r="I30" s="36"/>
      <c r="J30" s="116">
        <f>ROUND(J86, 2)</f>
        <v>0</v>
      </c>
      <c r="K30" s="36"/>
      <c r="L30" s="108"/>
      <c r="S30" s="36"/>
      <c r="T30" s="36"/>
      <c r="U30" s="36"/>
      <c r="V30" s="36"/>
      <c r="W30" s="36"/>
      <c r="X30" s="36"/>
      <c r="Y30" s="36"/>
      <c r="Z30" s="36"/>
      <c r="AA30" s="36"/>
      <c r="AB30" s="36"/>
      <c r="AC30" s="36"/>
      <c r="AD30" s="36"/>
      <c r="AE30" s="36"/>
    </row>
    <row r="31" spans="1:31" s="2" customFormat="1" ht="6.95" customHeight="1" x14ac:dyDescent="0.2">
      <c r="A31" s="36"/>
      <c r="B31" s="41"/>
      <c r="C31" s="36"/>
      <c r="D31" s="114"/>
      <c r="E31" s="114"/>
      <c r="F31" s="114"/>
      <c r="G31" s="114"/>
      <c r="H31" s="114"/>
      <c r="I31" s="114"/>
      <c r="J31" s="114"/>
      <c r="K31" s="114"/>
      <c r="L31" s="108"/>
      <c r="S31" s="36"/>
      <c r="T31" s="36"/>
      <c r="U31" s="36"/>
      <c r="V31" s="36"/>
      <c r="W31" s="36"/>
      <c r="X31" s="36"/>
      <c r="Y31" s="36"/>
      <c r="Z31" s="36"/>
      <c r="AA31" s="36"/>
      <c r="AB31" s="36"/>
      <c r="AC31" s="36"/>
      <c r="AD31" s="36"/>
      <c r="AE31" s="36"/>
    </row>
    <row r="32" spans="1:31" s="2" customFormat="1" ht="14.45" customHeight="1" x14ac:dyDescent="0.2">
      <c r="A32" s="36"/>
      <c r="B32" s="41"/>
      <c r="C32" s="36"/>
      <c r="D32" s="36"/>
      <c r="E32" s="36"/>
      <c r="F32" s="117" t="s">
        <v>42</v>
      </c>
      <c r="G32" s="36"/>
      <c r="H32" s="36"/>
      <c r="I32" s="117" t="s">
        <v>41</v>
      </c>
      <c r="J32" s="117" t="s">
        <v>43</v>
      </c>
      <c r="K32" s="36"/>
      <c r="L32" s="108"/>
      <c r="S32" s="36"/>
      <c r="T32" s="36"/>
      <c r="U32" s="36"/>
      <c r="V32" s="36"/>
      <c r="W32" s="36"/>
      <c r="X32" s="36"/>
      <c r="Y32" s="36"/>
      <c r="Z32" s="36"/>
      <c r="AA32" s="36"/>
      <c r="AB32" s="36"/>
      <c r="AC32" s="36"/>
      <c r="AD32" s="36"/>
      <c r="AE32" s="36"/>
    </row>
    <row r="33" spans="1:31" s="2" customFormat="1" ht="14.45" customHeight="1" x14ac:dyDescent="0.2">
      <c r="A33" s="36"/>
      <c r="B33" s="41"/>
      <c r="C33" s="36"/>
      <c r="D33" s="118" t="s">
        <v>44</v>
      </c>
      <c r="E33" s="107" t="s">
        <v>45</v>
      </c>
      <c r="F33" s="119">
        <f>ROUND((SUM(BE86:BE188)),  2)</f>
        <v>0</v>
      </c>
      <c r="G33" s="36"/>
      <c r="H33" s="36"/>
      <c r="I33" s="120">
        <v>0.21</v>
      </c>
      <c r="J33" s="119">
        <f>ROUND(((SUM(BE86:BE188))*I33),  2)</f>
        <v>0</v>
      </c>
      <c r="K33" s="36"/>
      <c r="L33" s="108"/>
      <c r="S33" s="36"/>
      <c r="T33" s="36"/>
      <c r="U33" s="36"/>
      <c r="V33" s="36"/>
      <c r="W33" s="36"/>
      <c r="X33" s="36"/>
      <c r="Y33" s="36"/>
      <c r="Z33" s="36"/>
      <c r="AA33" s="36"/>
      <c r="AB33" s="36"/>
      <c r="AC33" s="36"/>
      <c r="AD33" s="36"/>
      <c r="AE33" s="36"/>
    </row>
    <row r="34" spans="1:31" s="2" customFormat="1" ht="14.45" customHeight="1" x14ac:dyDescent="0.2">
      <c r="A34" s="36"/>
      <c r="B34" s="41"/>
      <c r="C34" s="36"/>
      <c r="D34" s="36"/>
      <c r="E34" s="107" t="s">
        <v>46</v>
      </c>
      <c r="F34" s="119">
        <f>ROUND((SUM(BF86:BF188)),  2)</f>
        <v>0</v>
      </c>
      <c r="G34" s="36"/>
      <c r="H34" s="36"/>
      <c r="I34" s="120">
        <v>0.15</v>
      </c>
      <c r="J34" s="119">
        <f>ROUND(((SUM(BF86:BF188))*I34),  2)</f>
        <v>0</v>
      </c>
      <c r="K34" s="36"/>
      <c r="L34" s="108"/>
      <c r="S34" s="36"/>
      <c r="T34" s="36"/>
      <c r="U34" s="36"/>
      <c r="V34" s="36"/>
      <c r="W34" s="36"/>
      <c r="X34" s="36"/>
      <c r="Y34" s="36"/>
      <c r="Z34" s="36"/>
      <c r="AA34" s="36"/>
      <c r="AB34" s="36"/>
      <c r="AC34" s="36"/>
      <c r="AD34" s="36"/>
      <c r="AE34" s="36"/>
    </row>
    <row r="35" spans="1:31" s="2" customFormat="1" ht="14.45" hidden="1" customHeight="1" x14ac:dyDescent="0.2">
      <c r="A35" s="36"/>
      <c r="B35" s="41"/>
      <c r="C35" s="36"/>
      <c r="D35" s="36"/>
      <c r="E35" s="107" t="s">
        <v>47</v>
      </c>
      <c r="F35" s="119">
        <f>ROUND((SUM(BG86:BG188)),  2)</f>
        <v>0</v>
      </c>
      <c r="G35" s="36"/>
      <c r="H35" s="36"/>
      <c r="I35" s="120">
        <v>0.21</v>
      </c>
      <c r="J35" s="119">
        <f>0</f>
        <v>0</v>
      </c>
      <c r="K35" s="36"/>
      <c r="L35" s="108"/>
      <c r="S35" s="36"/>
      <c r="T35" s="36"/>
      <c r="U35" s="36"/>
      <c r="V35" s="36"/>
      <c r="W35" s="36"/>
      <c r="X35" s="36"/>
      <c r="Y35" s="36"/>
      <c r="Z35" s="36"/>
      <c r="AA35" s="36"/>
      <c r="AB35" s="36"/>
      <c r="AC35" s="36"/>
      <c r="AD35" s="36"/>
      <c r="AE35" s="36"/>
    </row>
    <row r="36" spans="1:31" s="2" customFormat="1" ht="14.45" hidden="1" customHeight="1" x14ac:dyDescent="0.2">
      <c r="A36" s="36"/>
      <c r="B36" s="41"/>
      <c r="C36" s="36"/>
      <c r="D36" s="36"/>
      <c r="E36" s="107" t="s">
        <v>48</v>
      </c>
      <c r="F36" s="119">
        <f>ROUND((SUM(BH86:BH188)),  2)</f>
        <v>0</v>
      </c>
      <c r="G36" s="36"/>
      <c r="H36" s="36"/>
      <c r="I36" s="120">
        <v>0.15</v>
      </c>
      <c r="J36" s="119">
        <f>0</f>
        <v>0</v>
      </c>
      <c r="K36" s="36"/>
      <c r="L36" s="108"/>
      <c r="S36" s="36"/>
      <c r="T36" s="36"/>
      <c r="U36" s="36"/>
      <c r="V36" s="36"/>
      <c r="W36" s="36"/>
      <c r="X36" s="36"/>
      <c r="Y36" s="36"/>
      <c r="Z36" s="36"/>
      <c r="AA36" s="36"/>
      <c r="AB36" s="36"/>
      <c r="AC36" s="36"/>
      <c r="AD36" s="36"/>
      <c r="AE36" s="36"/>
    </row>
    <row r="37" spans="1:31" s="2" customFormat="1" ht="14.45" hidden="1" customHeight="1" x14ac:dyDescent="0.2">
      <c r="A37" s="36"/>
      <c r="B37" s="41"/>
      <c r="C37" s="36"/>
      <c r="D37" s="36"/>
      <c r="E37" s="107" t="s">
        <v>49</v>
      </c>
      <c r="F37" s="119">
        <f>ROUND((SUM(BI86:BI188)),  2)</f>
        <v>0</v>
      </c>
      <c r="G37" s="36"/>
      <c r="H37" s="36"/>
      <c r="I37" s="120">
        <v>0</v>
      </c>
      <c r="J37" s="119">
        <f>0</f>
        <v>0</v>
      </c>
      <c r="K37" s="36"/>
      <c r="L37" s="108"/>
      <c r="S37" s="36"/>
      <c r="T37" s="36"/>
      <c r="U37" s="36"/>
      <c r="V37" s="36"/>
      <c r="W37" s="36"/>
      <c r="X37" s="36"/>
      <c r="Y37" s="36"/>
      <c r="Z37" s="36"/>
      <c r="AA37" s="36"/>
      <c r="AB37" s="36"/>
      <c r="AC37" s="36"/>
      <c r="AD37" s="36"/>
      <c r="AE37" s="36"/>
    </row>
    <row r="38" spans="1:31" s="2" customFormat="1" ht="6.95" customHeight="1" x14ac:dyDescent="0.2">
      <c r="A38" s="36"/>
      <c r="B38" s="41"/>
      <c r="C38" s="36"/>
      <c r="D38" s="36"/>
      <c r="E38" s="36"/>
      <c r="F38" s="36"/>
      <c r="G38" s="36"/>
      <c r="H38" s="36"/>
      <c r="I38" s="36"/>
      <c r="J38" s="36"/>
      <c r="K38" s="36"/>
      <c r="L38" s="108"/>
      <c r="S38" s="36"/>
      <c r="T38" s="36"/>
      <c r="U38" s="36"/>
      <c r="V38" s="36"/>
      <c r="W38" s="36"/>
      <c r="X38" s="36"/>
      <c r="Y38" s="36"/>
      <c r="Z38" s="36"/>
      <c r="AA38" s="36"/>
      <c r="AB38" s="36"/>
      <c r="AC38" s="36"/>
      <c r="AD38" s="36"/>
      <c r="AE38" s="36"/>
    </row>
    <row r="39" spans="1:31" s="2" customFormat="1" ht="25.35" customHeight="1" x14ac:dyDescent="0.2">
      <c r="A39" s="36"/>
      <c r="B39" s="41"/>
      <c r="C39" s="121"/>
      <c r="D39" s="122" t="s">
        <v>50</v>
      </c>
      <c r="E39" s="123"/>
      <c r="F39" s="123"/>
      <c r="G39" s="124" t="s">
        <v>51</v>
      </c>
      <c r="H39" s="125" t="s">
        <v>52</v>
      </c>
      <c r="I39" s="123"/>
      <c r="J39" s="126">
        <f>SUM(J30:J37)</f>
        <v>0</v>
      </c>
      <c r="K39" s="127"/>
      <c r="L39" s="108"/>
      <c r="S39" s="36"/>
      <c r="T39" s="36"/>
      <c r="U39" s="36"/>
      <c r="V39" s="36"/>
      <c r="W39" s="36"/>
      <c r="X39" s="36"/>
      <c r="Y39" s="36"/>
      <c r="Z39" s="36"/>
      <c r="AA39" s="36"/>
      <c r="AB39" s="36"/>
      <c r="AC39" s="36"/>
      <c r="AD39" s="36"/>
      <c r="AE39" s="36"/>
    </row>
    <row r="40" spans="1:31" s="2" customFormat="1" ht="14.45" customHeight="1" x14ac:dyDescent="0.2">
      <c r="A40" s="36"/>
      <c r="B40" s="128"/>
      <c r="C40" s="129"/>
      <c r="D40" s="129"/>
      <c r="E40" s="129"/>
      <c r="F40" s="129"/>
      <c r="G40" s="129"/>
      <c r="H40" s="129"/>
      <c r="I40" s="129"/>
      <c r="J40" s="129"/>
      <c r="K40" s="129"/>
      <c r="L40" s="108"/>
      <c r="S40" s="36"/>
      <c r="T40" s="36"/>
      <c r="U40" s="36"/>
      <c r="V40" s="36"/>
      <c r="W40" s="36"/>
      <c r="X40" s="36"/>
      <c r="Y40" s="36"/>
      <c r="Z40" s="36"/>
      <c r="AA40" s="36"/>
      <c r="AB40" s="36"/>
      <c r="AC40" s="36"/>
      <c r="AD40" s="36"/>
      <c r="AE40" s="36"/>
    </row>
    <row r="44" spans="1:31" s="2" customFormat="1" ht="6.95" customHeight="1" x14ac:dyDescent="0.2">
      <c r="A44" s="36"/>
      <c r="B44" s="130"/>
      <c r="C44" s="131"/>
      <c r="D44" s="131"/>
      <c r="E44" s="131"/>
      <c r="F44" s="131"/>
      <c r="G44" s="131"/>
      <c r="H44" s="131"/>
      <c r="I44" s="131"/>
      <c r="J44" s="131"/>
      <c r="K44" s="131"/>
      <c r="L44" s="108"/>
      <c r="S44" s="36"/>
      <c r="T44" s="36"/>
      <c r="U44" s="36"/>
      <c r="V44" s="36"/>
      <c r="W44" s="36"/>
      <c r="X44" s="36"/>
      <c r="Y44" s="36"/>
      <c r="Z44" s="36"/>
      <c r="AA44" s="36"/>
      <c r="AB44" s="36"/>
      <c r="AC44" s="36"/>
      <c r="AD44" s="36"/>
      <c r="AE44" s="36"/>
    </row>
    <row r="45" spans="1:31" s="2" customFormat="1" ht="24.95" customHeight="1" x14ac:dyDescent="0.2">
      <c r="A45" s="36"/>
      <c r="B45" s="37"/>
      <c r="C45" s="25" t="s">
        <v>98</v>
      </c>
      <c r="D45" s="38"/>
      <c r="E45" s="38"/>
      <c r="F45" s="38"/>
      <c r="G45" s="38"/>
      <c r="H45" s="38"/>
      <c r="I45" s="38"/>
      <c r="J45" s="38"/>
      <c r="K45" s="38"/>
      <c r="L45" s="108"/>
      <c r="S45" s="36"/>
      <c r="T45" s="36"/>
      <c r="U45" s="36"/>
      <c r="V45" s="36"/>
      <c r="W45" s="36"/>
      <c r="X45" s="36"/>
      <c r="Y45" s="36"/>
      <c r="Z45" s="36"/>
      <c r="AA45" s="36"/>
      <c r="AB45" s="36"/>
      <c r="AC45" s="36"/>
      <c r="AD45" s="36"/>
      <c r="AE45" s="36"/>
    </row>
    <row r="46" spans="1:31" s="2" customFormat="1" ht="6.95" customHeight="1" x14ac:dyDescent="0.2">
      <c r="A46" s="36"/>
      <c r="B46" s="37"/>
      <c r="C46" s="38"/>
      <c r="D46" s="38"/>
      <c r="E46" s="38"/>
      <c r="F46" s="38"/>
      <c r="G46" s="38"/>
      <c r="H46" s="38"/>
      <c r="I46" s="38"/>
      <c r="J46" s="38"/>
      <c r="K46" s="38"/>
      <c r="L46" s="108"/>
      <c r="S46" s="36"/>
      <c r="T46" s="36"/>
      <c r="U46" s="36"/>
      <c r="V46" s="36"/>
      <c r="W46" s="36"/>
      <c r="X46" s="36"/>
      <c r="Y46" s="36"/>
      <c r="Z46" s="36"/>
      <c r="AA46" s="36"/>
      <c r="AB46" s="36"/>
      <c r="AC46" s="36"/>
      <c r="AD46" s="36"/>
      <c r="AE46" s="36"/>
    </row>
    <row r="47" spans="1:31" s="2" customFormat="1" ht="12" customHeight="1" x14ac:dyDescent="0.2">
      <c r="A47" s="36"/>
      <c r="B47" s="37"/>
      <c r="C47" s="31" t="s">
        <v>16</v>
      </c>
      <c r="D47" s="38"/>
      <c r="E47" s="38"/>
      <c r="F47" s="38"/>
      <c r="G47" s="38"/>
      <c r="H47" s="38"/>
      <c r="I47" s="38"/>
      <c r="J47" s="38"/>
      <c r="K47" s="38"/>
      <c r="L47" s="108"/>
      <c r="S47" s="36"/>
      <c r="T47" s="36"/>
      <c r="U47" s="36"/>
      <c r="V47" s="36"/>
      <c r="W47" s="36"/>
      <c r="X47" s="36"/>
      <c r="Y47" s="36"/>
      <c r="Z47" s="36"/>
      <c r="AA47" s="36"/>
      <c r="AB47" s="36"/>
      <c r="AC47" s="36"/>
      <c r="AD47" s="36"/>
      <c r="AE47" s="36"/>
    </row>
    <row r="48" spans="1:31" s="2" customFormat="1" ht="16.5" customHeight="1" x14ac:dyDescent="0.2">
      <c r="A48" s="36"/>
      <c r="B48" s="37"/>
      <c r="C48" s="38"/>
      <c r="D48" s="38"/>
      <c r="E48" s="389" t="str">
        <f>E7</f>
        <v>Oprava mostu v km 1,122 na trati Hanušovice - Mikulovice</v>
      </c>
      <c r="F48" s="390"/>
      <c r="G48" s="390"/>
      <c r="H48" s="390"/>
      <c r="I48" s="38"/>
      <c r="J48" s="38"/>
      <c r="K48" s="38"/>
      <c r="L48" s="108"/>
      <c r="S48" s="36"/>
      <c r="T48" s="36"/>
      <c r="U48" s="36"/>
      <c r="V48" s="36"/>
      <c r="W48" s="36"/>
      <c r="X48" s="36"/>
      <c r="Y48" s="36"/>
      <c r="Z48" s="36"/>
      <c r="AA48" s="36"/>
      <c r="AB48" s="36"/>
      <c r="AC48" s="36"/>
      <c r="AD48" s="36"/>
      <c r="AE48" s="36"/>
    </row>
    <row r="49" spans="1:47" s="2" customFormat="1" ht="12" customHeight="1" x14ac:dyDescent="0.2">
      <c r="A49" s="36"/>
      <c r="B49" s="37"/>
      <c r="C49" s="31" t="s">
        <v>96</v>
      </c>
      <c r="D49" s="38"/>
      <c r="E49" s="38"/>
      <c r="F49" s="38"/>
      <c r="G49" s="38"/>
      <c r="H49" s="38"/>
      <c r="I49" s="38"/>
      <c r="J49" s="38"/>
      <c r="K49" s="38"/>
      <c r="L49" s="108"/>
      <c r="S49" s="36"/>
      <c r="T49" s="36"/>
      <c r="U49" s="36"/>
      <c r="V49" s="36"/>
      <c r="W49" s="36"/>
      <c r="X49" s="36"/>
      <c r="Y49" s="36"/>
      <c r="Z49" s="36"/>
      <c r="AA49" s="36"/>
      <c r="AB49" s="36"/>
      <c r="AC49" s="36"/>
      <c r="AD49" s="36"/>
      <c r="AE49" s="36"/>
    </row>
    <row r="50" spans="1:47" s="2" customFormat="1" ht="16.5" customHeight="1" x14ac:dyDescent="0.2">
      <c r="A50" s="36"/>
      <c r="B50" s="37"/>
      <c r="C50" s="38"/>
      <c r="D50" s="38"/>
      <c r="E50" s="342" t="str">
        <f>E9</f>
        <v>VRN a VON - VRN a VON pro SO 01 Most km 1,122</v>
      </c>
      <c r="F50" s="391"/>
      <c r="G50" s="391"/>
      <c r="H50" s="391"/>
      <c r="I50" s="38"/>
      <c r="J50" s="38"/>
      <c r="K50" s="38"/>
      <c r="L50" s="108"/>
      <c r="S50" s="36"/>
      <c r="T50" s="36"/>
      <c r="U50" s="36"/>
      <c r="V50" s="36"/>
      <c r="W50" s="36"/>
      <c r="X50" s="36"/>
      <c r="Y50" s="36"/>
      <c r="Z50" s="36"/>
      <c r="AA50" s="36"/>
      <c r="AB50" s="36"/>
      <c r="AC50" s="36"/>
      <c r="AD50" s="36"/>
      <c r="AE50" s="36"/>
    </row>
    <row r="51" spans="1:47" s="2" customFormat="1" ht="6.95" customHeight="1" x14ac:dyDescent="0.2">
      <c r="A51" s="36"/>
      <c r="B51" s="37"/>
      <c r="C51" s="38"/>
      <c r="D51" s="38"/>
      <c r="E51" s="38"/>
      <c r="F51" s="38"/>
      <c r="G51" s="38"/>
      <c r="H51" s="38"/>
      <c r="I51" s="38"/>
      <c r="J51" s="38"/>
      <c r="K51" s="38"/>
      <c r="L51" s="108"/>
      <c r="S51" s="36"/>
      <c r="T51" s="36"/>
      <c r="U51" s="36"/>
      <c r="V51" s="36"/>
      <c r="W51" s="36"/>
      <c r="X51" s="36"/>
      <c r="Y51" s="36"/>
      <c r="Z51" s="36"/>
      <c r="AA51" s="36"/>
      <c r="AB51" s="36"/>
      <c r="AC51" s="36"/>
      <c r="AD51" s="36"/>
      <c r="AE51" s="36"/>
    </row>
    <row r="52" spans="1:47" s="2" customFormat="1" ht="12" customHeight="1" x14ac:dyDescent="0.2">
      <c r="A52" s="36"/>
      <c r="B52" s="37"/>
      <c r="C52" s="31" t="s">
        <v>21</v>
      </c>
      <c r="D52" s="38"/>
      <c r="E52" s="38"/>
      <c r="F52" s="29" t="str">
        <f>F12</f>
        <v>Hanušovice</v>
      </c>
      <c r="G52" s="38"/>
      <c r="H52" s="38"/>
      <c r="I52" s="31" t="s">
        <v>23</v>
      </c>
      <c r="J52" s="61" t="str">
        <f>IF(J12="","",J12)</f>
        <v>3. 2. 2022</v>
      </c>
      <c r="K52" s="38"/>
      <c r="L52" s="108"/>
      <c r="S52" s="36"/>
      <c r="T52" s="36"/>
      <c r="U52" s="36"/>
      <c r="V52" s="36"/>
      <c r="W52" s="36"/>
      <c r="X52" s="36"/>
      <c r="Y52" s="36"/>
      <c r="Z52" s="36"/>
      <c r="AA52" s="36"/>
      <c r="AB52" s="36"/>
      <c r="AC52" s="36"/>
      <c r="AD52" s="36"/>
      <c r="AE52" s="36"/>
    </row>
    <row r="53" spans="1:47" s="2" customFormat="1" ht="6.95" customHeight="1" x14ac:dyDescent="0.2">
      <c r="A53" s="36"/>
      <c r="B53" s="37"/>
      <c r="C53" s="38"/>
      <c r="D53" s="38"/>
      <c r="E53" s="38"/>
      <c r="F53" s="38"/>
      <c r="G53" s="38"/>
      <c r="H53" s="38"/>
      <c r="I53" s="38"/>
      <c r="J53" s="38"/>
      <c r="K53" s="38"/>
      <c r="L53" s="108"/>
      <c r="S53" s="36"/>
      <c r="T53" s="36"/>
      <c r="U53" s="36"/>
      <c r="V53" s="36"/>
      <c r="W53" s="36"/>
      <c r="X53" s="36"/>
      <c r="Y53" s="36"/>
      <c r="Z53" s="36"/>
      <c r="AA53" s="36"/>
      <c r="AB53" s="36"/>
      <c r="AC53" s="36"/>
      <c r="AD53" s="36"/>
      <c r="AE53" s="36"/>
    </row>
    <row r="54" spans="1:47" s="2" customFormat="1" ht="15.2" customHeight="1" x14ac:dyDescent="0.2">
      <c r="A54" s="36"/>
      <c r="B54" s="37"/>
      <c r="C54" s="31" t="s">
        <v>25</v>
      </c>
      <c r="D54" s="38"/>
      <c r="E54" s="38"/>
      <c r="F54" s="29" t="str">
        <f>E15</f>
        <v>Správa železnic, státní organizace</v>
      </c>
      <c r="G54" s="38"/>
      <c r="H54" s="38"/>
      <c r="I54" s="31" t="s">
        <v>33</v>
      </c>
      <c r="J54" s="34" t="str">
        <f>E21</f>
        <v xml:space="preserve"> </v>
      </c>
      <c r="K54" s="38"/>
      <c r="L54" s="108"/>
      <c r="S54" s="36"/>
      <c r="T54" s="36"/>
      <c r="U54" s="36"/>
      <c r="V54" s="36"/>
      <c r="W54" s="36"/>
      <c r="X54" s="36"/>
      <c r="Y54" s="36"/>
      <c r="Z54" s="36"/>
      <c r="AA54" s="36"/>
      <c r="AB54" s="36"/>
      <c r="AC54" s="36"/>
      <c r="AD54" s="36"/>
      <c r="AE54" s="36"/>
    </row>
    <row r="55" spans="1:47" s="2" customFormat="1" ht="15.2" customHeight="1" x14ac:dyDescent="0.2">
      <c r="A55" s="36"/>
      <c r="B55" s="37"/>
      <c r="C55" s="31" t="s">
        <v>31</v>
      </c>
      <c r="D55" s="38"/>
      <c r="E55" s="38"/>
      <c r="F55" s="29" t="str">
        <f>IF(E18="","",E18)</f>
        <v>Vyplň údaj</v>
      </c>
      <c r="G55" s="38"/>
      <c r="H55" s="38"/>
      <c r="I55" s="31" t="s">
        <v>36</v>
      </c>
      <c r="J55" s="34" t="str">
        <f>E24</f>
        <v>Ing Basler Miroslav</v>
      </c>
      <c r="K55" s="38"/>
      <c r="L55" s="108"/>
      <c r="S55" s="36"/>
      <c r="T55" s="36"/>
      <c r="U55" s="36"/>
      <c r="V55" s="36"/>
      <c r="W55" s="36"/>
      <c r="X55" s="36"/>
      <c r="Y55" s="36"/>
      <c r="Z55" s="36"/>
      <c r="AA55" s="36"/>
      <c r="AB55" s="36"/>
      <c r="AC55" s="36"/>
      <c r="AD55" s="36"/>
      <c r="AE55" s="36"/>
    </row>
    <row r="56" spans="1:47" s="2" customFormat="1" ht="10.35" customHeight="1" x14ac:dyDescent="0.2">
      <c r="A56" s="36"/>
      <c r="B56" s="37"/>
      <c r="C56" s="38"/>
      <c r="D56" s="38"/>
      <c r="E56" s="38"/>
      <c r="F56" s="38"/>
      <c r="G56" s="38"/>
      <c r="H56" s="38"/>
      <c r="I56" s="38"/>
      <c r="J56" s="38"/>
      <c r="K56" s="38"/>
      <c r="L56" s="108"/>
      <c r="S56" s="36"/>
      <c r="T56" s="36"/>
      <c r="U56" s="36"/>
      <c r="V56" s="36"/>
      <c r="W56" s="36"/>
      <c r="X56" s="36"/>
      <c r="Y56" s="36"/>
      <c r="Z56" s="36"/>
      <c r="AA56" s="36"/>
      <c r="AB56" s="36"/>
      <c r="AC56" s="36"/>
      <c r="AD56" s="36"/>
      <c r="AE56" s="36"/>
    </row>
    <row r="57" spans="1:47" s="2" customFormat="1" ht="29.25" customHeight="1" x14ac:dyDescent="0.2">
      <c r="A57" s="36"/>
      <c r="B57" s="37"/>
      <c r="C57" s="132" t="s">
        <v>99</v>
      </c>
      <c r="D57" s="133"/>
      <c r="E57" s="133"/>
      <c r="F57" s="133"/>
      <c r="G57" s="133"/>
      <c r="H57" s="133"/>
      <c r="I57" s="133"/>
      <c r="J57" s="134" t="s">
        <v>100</v>
      </c>
      <c r="K57" s="133"/>
      <c r="L57" s="108"/>
      <c r="S57" s="36"/>
      <c r="T57" s="36"/>
      <c r="U57" s="36"/>
      <c r="V57" s="36"/>
      <c r="W57" s="36"/>
      <c r="X57" s="36"/>
      <c r="Y57" s="36"/>
      <c r="Z57" s="36"/>
      <c r="AA57" s="36"/>
      <c r="AB57" s="36"/>
      <c r="AC57" s="36"/>
      <c r="AD57" s="36"/>
      <c r="AE57" s="36"/>
    </row>
    <row r="58" spans="1:47" s="2" customFormat="1" ht="10.35" customHeight="1" x14ac:dyDescent="0.2">
      <c r="A58" s="36"/>
      <c r="B58" s="37"/>
      <c r="C58" s="38"/>
      <c r="D58" s="38"/>
      <c r="E58" s="38"/>
      <c r="F58" s="38"/>
      <c r="G58" s="38"/>
      <c r="H58" s="38"/>
      <c r="I58" s="38"/>
      <c r="J58" s="38"/>
      <c r="K58" s="38"/>
      <c r="L58" s="108"/>
      <c r="S58" s="36"/>
      <c r="T58" s="36"/>
      <c r="U58" s="36"/>
      <c r="V58" s="36"/>
      <c r="W58" s="36"/>
      <c r="X58" s="36"/>
      <c r="Y58" s="36"/>
      <c r="Z58" s="36"/>
      <c r="AA58" s="36"/>
      <c r="AB58" s="36"/>
      <c r="AC58" s="36"/>
      <c r="AD58" s="36"/>
      <c r="AE58" s="36"/>
    </row>
    <row r="59" spans="1:47" s="2" customFormat="1" ht="22.9" customHeight="1" x14ac:dyDescent="0.2">
      <c r="A59" s="36"/>
      <c r="B59" s="37"/>
      <c r="C59" s="135" t="s">
        <v>72</v>
      </c>
      <c r="D59" s="38"/>
      <c r="E59" s="38"/>
      <c r="F59" s="38"/>
      <c r="G59" s="38"/>
      <c r="H59" s="38"/>
      <c r="I59" s="38"/>
      <c r="J59" s="79">
        <f>J86</f>
        <v>0</v>
      </c>
      <c r="K59" s="38"/>
      <c r="L59" s="108"/>
      <c r="S59" s="36"/>
      <c r="T59" s="36"/>
      <c r="U59" s="36"/>
      <c r="V59" s="36"/>
      <c r="W59" s="36"/>
      <c r="X59" s="36"/>
      <c r="Y59" s="36"/>
      <c r="Z59" s="36"/>
      <c r="AA59" s="36"/>
      <c r="AB59" s="36"/>
      <c r="AC59" s="36"/>
      <c r="AD59" s="36"/>
      <c r="AE59" s="36"/>
      <c r="AU59" s="19" t="s">
        <v>101</v>
      </c>
    </row>
    <row r="60" spans="1:47" s="9" customFormat="1" ht="24.95" customHeight="1" x14ac:dyDescent="0.2">
      <c r="B60" s="136"/>
      <c r="C60" s="137"/>
      <c r="D60" s="138" t="s">
        <v>1045</v>
      </c>
      <c r="E60" s="139"/>
      <c r="F60" s="139"/>
      <c r="G60" s="139"/>
      <c r="H60" s="139"/>
      <c r="I60" s="139"/>
      <c r="J60" s="140">
        <f>J87</f>
        <v>0</v>
      </c>
      <c r="K60" s="137"/>
      <c r="L60" s="141"/>
    </row>
    <row r="61" spans="1:47" s="10" customFormat="1" ht="19.899999999999999" customHeight="1" x14ac:dyDescent="0.2">
      <c r="B61" s="142"/>
      <c r="C61" s="143"/>
      <c r="D61" s="144" t="s">
        <v>1157</v>
      </c>
      <c r="E61" s="145"/>
      <c r="F61" s="145"/>
      <c r="G61" s="145"/>
      <c r="H61" s="145"/>
      <c r="I61" s="145"/>
      <c r="J61" s="146">
        <f>J88</f>
        <v>0</v>
      </c>
      <c r="K61" s="143"/>
      <c r="L61" s="147"/>
    </row>
    <row r="62" spans="1:47" s="10" customFormat="1" ht="19.899999999999999" customHeight="1" x14ac:dyDescent="0.2">
      <c r="B62" s="142"/>
      <c r="C62" s="143"/>
      <c r="D62" s="144" t="s">
        <v>1158</v>
      </c>
      <c r="E62" s="145"/>
      <c r="F62" s="145"/>
      <c r="G62" s="145"/>
      <c r="H62" s="145"/>
      <c r="I62" s="145"/>
      <c r="J62" s="146">
        <f>J112</f>
        <v>0</v>
      </c>
      <c r="K62" s="143"/>
      <c r="L62" s="147"/>
    </row>
    <row r="63" spans="1:47" s="10" customFormat="1" ht="19.899999999999999" customHeight="1" x14ac:dyDescent="0.2">
      <c r="B63" s="142"/>
      <c r="C63" s="143"/>
      <c r="D63" s="144" t="s">
        <v>1159</v>
      </c>
      <c r="E63" s="145"/>
      <c r="F63" s="145"/>
      <c r="G63" s="145"/>
      <c r="H63" s="145"/>
      <c r="I63" s="145"/>
      <c r="J63" s="146">
        <f>J124</f>
        <v>0</v>
      </c>
      <c r="K63" s="143"/>
      <c r="L63" s="147"/>
    </row>
    <row r="64" spans="1:47" s="10" customFormat="1" ht="19.899999999999999" customHeight="1" x14ac:dyDescent="0.2">
      <c r="B64" s="142"/>
      <c r="C64" s="143"/>
      <c r="D64" s="144" t="s">
        <v>1160</v>
      </c>
      <c r="E64" s="145"/>
      <c r="F64" s="145"/>
      <c r="G64" s="145"/>
      <c r="H64" s="145"/>
      <c r="I64" s="145"/>
      <c r="J64" s="146">
        <f>J135</f>
        <v>0</v>
      </c>
      <c r="K64" s="143"/>
      <c r="L64" s="147"/>
    </row>
    <row r="65" spans="1:31" s="10" customFormat="1" ht="19.899999999999999" customHeight="1" x14ac:dyDescent="0.2">
      <c r="B65" s="142"/>
      <c r="C65" s="143"/>
      <c r="D65" s="144" t="s">
        <v>1161</v>
      </c>
      <c r="E65" s="145"/>
      <c r="F65" s="145"/>
      <c r="G65" s="145"/>
      <c r="H65" s="145"/>
      <c r="I65" s="145"/>
      <c r="J65" s="146">
        <f>J140</f>
        <v>0</v>
      </c>
      <c r="K65" s="143"/>
      <c r="L65" s="147"/>
    </row>
    <row r="66" spans="1:31" s="10" customFormat="1" ht="19.899999999999999" customHeight="1" x14ac:dyDescent="0.2">
      <c r="B66" s="142"/>
      <c r="C66" s="143"/>
      <c r="D66" s="144" t="s">
        <v>1162</v>
      </c>
      <c r="E66" s="145"/>
      <c r="F66" s="145"/>
      <c r="G66" s="145"/>
      <c r="H66" s="145"/>
      <c r="I66" s="145"/>
      <c r="J66" s="146">
        <f>J155</f>
        <v>0</v>
      </c>
      <c r="K66" s="143"/>
      <c r="L66" s="147"/>
    </row>
    <row r="67" spans="1:31" s="2" customFormat="1" ht="21.75" customHeight="1" x14ac:dyDescent="0.2">
      <c r="A67" s="36"/>
      <c r="B67" s="37"/>
      <c r="C67" s="38"/>
      <c r="D67" s="38"/>
      <c r="E67" s="38"/>
      <c r="F67" s="38"/>
      <c r="G67" s="38"/>
      <c r="H67" s="38"/>
      <c r="I67" s="38"/>
      <c r="J67" s="38"/>
      <c r="K67" s="38"/>
      <c r="L67" s="108"/>
      <c r="S67" s="36"/>
      <c r="T67" s="36"/>
      <c r="U67" s="36"/>
      <c r="V67" s="36"/>
      <c r="W67" s="36"/>
      <c r="X67" s="36"/>
      <c r="Y67" s="36"/>
      <c r="Z67" s="36"/>
      <c r="AA67" s="36"/>
      <c r="AB67" s="36"/>
      <c r="AC67" s="36"/>
      <c r="AD67" s="36"/>
      <c r="AE67" s="36"/>
    </row>
    <row r="68" spans="1:31" s="2" customFormat="1" ht="6.95" customHeight="1" x14ac:dyDescent="0.2">
      <c r="A68" s="36"/>
      <c r="B68" s="49"/>
      <c r="C68" s="50"/>
      <c r="D68" s="50"/>
      <c r="E68" s="50"/>
      <c r="F68" s="50"/>
      <c r="G68" s="50"/>
      <c r="H68" s="50"/>
      <c r="I68" s="50"/>
      <c r="J68" s="50"/>
      <c r="K68" s="50"/>
      <c r="L68" s="108"/>
      <c r="S68" s="36"/>
      <c r="T68" s="36"/>
      <c r="U68" s="36"/>
      <c r="V68" s="36"/>
      <c r="W68" s="36"/>
      <c r="X68" s="36"/>
      <c r="Y68" s="36"/>
      <c r="Z68" s="36"/>
      <c r="AA68" s="36"/>
      <c r="AB68" s="36"/>
      <c r="AC68" s="36"/>
      <c r="AD68" s="36"/>
      <c r="AE68" s="36"/>
    </row>
    <row r="72" spans="1:31" s="2" customFormat="1" ht="6.95" customHeight="1" x14ac:dyDescent="0.2">
      <c r="A72" s="36"/>
      <c r="B72" s="51"/>
      <c r="C72" s="52"/>
      <c r="D72" s="52"/>
      <c r="E72" s="52"/>
      <c r="F72" s="52"/>
      <c r="G72" s="52"/>
      <c r="H72" s="52"/>
      <c r="I72" s="52"/>
      <c r="J72" s="52"/>
      <c r="K72" s="52"/>
      <c r="L72" s="108"/>
      <c r="S72" s="36"/>
      <c r="T72" s="36"/>
      <c r="U72" s="36"/>
      <c r="V72" s="36"/>
      <c r="W72" s="36"/>
      <c r="X72" s="36"/>
      <c r="Y72" s="36"/>
      <c r="Z72" s="36"/>
      <c r="AA72" s="36"/>
      <c r="AB72" s="36"/>
      <c r="AC72" s="36"/>
      <c r="AD72" s="36"/>
      <c r="AE72" s="36"/>
    </row>
    <row r="73" spans="1:31" s="2" customFormat="1" ht="24.95" customHeight="1" x14ac:dyDescent="0.2">
      <c r="A73" s="36"/>
      <c r="B73" s="37"/>
      <c r="C73" s="25" t="s">
        <v>115</v>
      </c>
      <c r="D73" s="38"/>
      <c r="E73" s="38"/>
      <c r="F73" s="38"/>
      <c r="G73" s="38"/>
      <c r="H73" s="38"/>
      <c r="I73" s="38"/>
      <c r="J73" s="38"/>
      <c r="K73" s="38"/>
      <c r="L73" s="108"/>
      <c r="S73" s="36"/>
      <c r="T73" s="36"/>
      <c r="U73" s="36"/>
      <c r="V73" s="36"/>
      <c r="W73" s="36"/>
      <c r="X73" s="36"/>
      <c r="Y73" s="36"/>
      <c r="Z73" s="36"/>
      <c r="AA73" s="36"/>
      <c r="AB73" s="36"/>
      <c r="AC73" s="36"/>
      <c r="AD73" s="36"/>
      <c r="AE73" s="36"/>
    </row>
    <row r="74" spans="1:31" s="2" customFormat="1" ht="6.95" customHeight="1" x14ac:dyDescent="0.2">
      <c r="A74" s="36"/>
      <c r="B74" s="37"/>
      <c r="C74" s="38"/>
      <c r="D74" s="38"/>
      <c r="E74" s="38"/>
      <c r="F74" s="38"/>
      <c r="G74" s="38"/>
      <c r="H74" s="38"/>
      <c r="I74" s="38"/>
      <c r="J74" s="38"/>
      <c r="K74" s="38"/>
      <c r="L74" s="108"/>
      <c r="S74" s="36"/>
      <c r="T74" s="36"/>
      <c r="U74" s="36"/>
      <c r="V74" s="36"/>
      <c r="W74" s="36"/>
      <c r="X74" s="36"/>
      <c r="Y74" s="36"/>
      <c r="Z74" s="36"/>
      <c r="AA74" s="36"/>
      <c r="AB74" s="36"/>
      <c r="AC74" s="36"/>
      <c r="AD74" s="36"/>
      <c r="AE74" s="36"/>
    </row>
    <row r="75" spans="1:31" s="2" customFormat="1" ht="12" customHeight="1" x14ac:dyDescent="0.2">
      <c r="A75" s="36"/>
      <c r="B75" s="37"/>
      <c r="C75" s="31" t="s">
        <v>16</v>
      </c>
      <c r="D75" s="38"/>
      <c r="E75" s="38"/>
      <c r="F75" s="38"/>
      <c r="G75" s="38"/>
      <c r="H75" s="38"/>
      <c r="I75" s="38"/>
      <c r="J75" s="38"/>
      <c r="K75" s="38"/>
      <c r="L75" s="108"/>
      <c r="S75" s="36"/>
      <c r="T75" s="36"/>
      <c r="U75" s="36"/>
      <c r="V75" s="36"/>
      <c r="W75" s="36"/>
      <c r="X75" s="36"/>
      <c r="Y75" s="36"/>
      <c r="Z75" s="36"/>
      <c r="AA75" s="36"/>
      <c r="AB75" s="36"/>
      <c r="AC75" s="36"/>
      <c r="AD75" s="36"/>
      <c r="AE75" s="36"/>
    </row>
    <row r="76" spans="1:31" s="2" customFormat="1" ht="16.5" customHeight="1" x14ac:dyDescent="0.2">
      <c r="A76" s="36"/>
      <c r="B76" s="37"/>
      <c r="C76" s="38"/>
      <c r="D76" s="38"/>
      <c r="E76" s="389" t="str">
        <f>E7</f>
        <v>Oprava mostu v km 1,122 na trati Hanušovice - Mikulovice</v>
      </c>
      <c r="F76" s="390"/>
      <c r="G76" s="390"/>
      <c r="H76" s="390"/>
      <c r="I76" s="38"/>
      <c r="J76" s="38"/>
      <c r="K76" s="38"/>
      <c r="L76" s="108"/>
      <c r="S76" s="36"/>
      <c r="T76" s="36"/>
      <c r="U76" s="36"/>
      <c r="V76" s="36"/>
      <c r="W76" s="36"/>
      <c r="X76" s="36"/>
      <c r="Y76" s="36"/>
      <c r="Z76" s="36"/>
      <c r="AA76" s="36"/>
      <c r="AB76" s="36"/>
      <c r="AC76" s="36"/>
      <c r="AD76" s="36"/>
      <c r="AE76" s="36"/>
    </row>
    <row r="77" spans="1:31" s="2" customFormat="1" ht="12" customHeight="1" x14ac:dyDescent="0.2">
      <c r="A77" s="36"/>
      <c r="B77" s="37"/>
      <c r="C77" s="31" t="s">
        <v>96</v>
      </c>
      <c r="D77" s="38"/>
      <c r="E77" s="38"/>
      <c r="F77" s="38"/>
      <c r="G77" s="38"/>
      <c r="H77" s="38"/>
      <c r="I77" s="38"/>
      <c r="J77" s="38"/>
      <c r="K77" s="38"/>
      <c r="L77" s="108"/>
      <c r="S77" s="36"/>
      <c r="T77" s="36"/>
      <c r="U77" s="36"/>
      <c r="V77" s="36"/>
      <c r="W77" s="36"/>
      <c r="X77" s="36"/>
      <c r="Y77" s="36"/>
      <c r="Z77" s="36"/>
      <c r="AA77" s="36"/>
      <c r="AB77" s="36"/>
      <c r="AC77" s="36"/>
      <c r="AD77" s="36"/>
      <c r="AE77" s="36"/>
    </row>
    <row r="78" spans="1:31" s="2" customFormat="1" ht="16.5" customHeight="1" x14ac:dyDescent="0.2">
      <c r="A78" s="36"/>
      <c r="B78" s="37"/>
      <c r="C78" s="38"/>
      <c r="D78" s="38"/>
      <c r="E78" s="342" t="str">
        <f>E9</f>
        <v>VRN a VON - VRN a VON pro SO 01 Most km 1,122</v>
      </c>
      <c r="F78" s="391"/>
      <c r="G78" s="391"/>
      <c r="H78" s="391"/>
      <c r="I78" s="38"/>
      <c r="J78" s="38"/>
      <c r="K78" s="38"/>
      <c r="L78" s="108"/>
      <c r="S78" s="36"/>
      <c r="T78" s="36"/>
      <c r="U78" s="36"/>
      <c r="V78" s="36"/>
      <c r="W78" s="36"/>
      <c r="X78" s="36"/>
      <c r="Y78" s="36"/>
      <c r="Z78" s="36"/>
      <c r="AA78" s="36"/>
      <c r="AB78" s="36"/>
      <c r="AC78" s="36"/>
      <c r="AD78" s="36"/>
      <c r="AE78" s="36"/>
    </row>
    <row r="79" spans="1:31" s="2" customFormat="1" ht="6.95" customHeight="1" x14ac:dyDescent="0.2">
      <c r="A79" s="36"/>
      <c r="B79" s="37"/>
      <c r="C79" s="38"/>
      <c r="D79" s="38"/>
      <c r="E79" s="38"/>
      <c r="F79" s="38"/>
      <c r="G79" s="38"/>
      <c r="H79" s="38"/>
      <c r="I79" s="38"/>
      <c r="J79" s="38"/>
      <c r="K79" s="38"/>
      <c r="L79" s="108"/>
      <c r="S79" s="36"/>
      <c r="T79" s="36"/>
      <c r="U79" s="36"/>
      <c r="V79" s="36"/>
      <c r="W79" s="36"/>
      <c r="X79" s="36"/>
      <c r="Y79" s="36"/>
      <c r="Z79" s="36"/>
      <c r="AA79" s="36"/>
      <c r="AB79" s="36"/>
      <c r="AC79" s="36"/>
      <c r="AD79" s="36"/>
      <c r="AE79" s="36"/>
    </row>
    <row r="80" spans="1:31" s="2" customFormat="1" ht="12" customHeight="1" x14ac:dyDescent="0.2">
      <c r="A80" s="36"/>
      <c r="B80" s="37"/>
      <c r="C80" s="31" t="s">
        <v>21</v>
      </c>
      <c r="D80" s="38"/>
      <c r="E80" s="38"/>
      <c r="F80" s="29" t="str">
        <f>F12</f>
        <v>Hanušovice</v>
      </c>
      <c r="G80" s="38"/>
      <c r="H80" s="38"/>
      <c r="I80" s="31" t="s">
        <v>23</v>
      </c>
      <c r="J80" s="61" t="str">
        <f>IF(J12="","",J12)</f>
        <v>3. 2. 2022</v>
      </c>
      <c r="K80" s="38"/>
      <c r="L80" s="108"/>
      <c r="S80" s="36"/>
      <c r="T80" s="36"/>
      <c r="U80" s="36"/>
      <c r="V80" s="36"/>
      <c r="W80" s="36"/>
      <c r="X80" s="36"/>
      <c r="Y80" s="36"/>
      <c r="Z80" s="36"/>
      <c r="AA80" s="36"/>
      <c r="AB80" s="36"/>
      <c r="AC80" s="36"/>
      <c r="AD80" s="36"/>
      <c r="AE80" s="36"/>
    </row>
    <row r="81" spans="1:65" s="2" customFormat="1" ht="6.95" customHeight="1" x14ac:dyDescent="0.2">
      <c r="A81" s="36"/>
      <c r="B81" s="37"/>
      <c r="C81" s="38"/>
      <c r="D81" s="38"/>
      <c r="E81" s="38"/>
      <c r="F81" s="38"/>
      <c r="G81" s="38"/>
      <c r="H81" s="38"/>
      <c r="I81" s="38"/>
      <c r="J81" s="38"/>
      <c r="K81" s="38"/>
      <c r="L81" s="108"/>
      <c r="S81" s="36"/>
      <c r="T81" s="36"/>
      <c r="U81" s="36"/>
      <c r="V81" s="36"/>
      <c r="W81" s="36"/>
      <c r="X81" s="36"/>
      <c r="Y81" s="36"/>
      <c r="Z81" s="36"/>
      <c r="AA81" s="36"/>
      <c r="AB81" s="36"/>
      <c r="AC81" s="36"/>
      <c r="AD81" s="36"/>
      <c r="AE81" s="36"/>
    </row>
    <row r="82" spans="1:65" s="2" customFormat="1" ht="15.2" customHeight="1" x14ac:dyDescent="0.2">
      <c r="A82" s="36"/>
      <c r="B82" s="37"/>
      <c r="C82" s="31" t="s">
        <v>25</v>
      </c>
      <c r="D82" s="38"/>
      <c r="E82" s="38"/>
      <c r="F82" s="29" t="str">
        <f>E15</f>
        <v>Správa železnic, státní organizace</v>
      </c>
      <c r="G82" s="38"/>
      <c r="H82" s="38"/>
      <c r="I82" s="31" t="s">
        <v>33</v>
      </c>
      <c r="J82" s="34" t="str">
        <f>E21</f>
        <v xml:space="preserve"> </v>
      </c>
      <c r="K82" s="38"/>
      <c r="L82" s="108"/>
      <c r="S82" s="36"/>
      <c r="T82" s="36"/>
      <c r="U82" s="36"/>
      <c r="V82" s="36"/>
      <c r="W82" s="36"/>
      <c r="X82" s="36"/>
      <c r="Y82" s="36"/>
      <c r="Z82" s="36"/>
      <c r="AA82" s="36"/>
      <c r="AB82" s="36"/>
      <c r="AC82" s="36"/>
      <c r="AD82" s="36"/>
      <c r="AE82" s="36"/>
    </row>
    <row r="83" spans="1:65" s="2" customFormat="1" ht="15.2" customHeight="1" x14ac:dyDescent="0.2">
      <c r="A83" s="36"/>
      <c r="B83" s="37"/>
      <c r="C83" s="31" t="s">
        <v>31</v>
      </c>
      <c r="D83" s="38"/>
      <c r="E83" s="38"/>
      <c r="F83" s="29" t="str">
        <f>IF(E18="","",E18)</f>
        <v>Vyplň údaj</v>
      </c>
      <c r="G83" s="38"/>
      <c r="H83" s="38"/>
      <c r="I83" s="31" t="s">
        <v>36</v>
      </c>
      <c r="J83" s="34" t="str">
        <f>E24</f>
        <v>Ing Basler Miroslav</v>
      </c>
      <c r="K83" s="38"/>
      <c r="L83" s="108"/>
      <c r="S83" s="36"/>
      <c r="T83" s="36"/>
      <c r="U83" s="36"/>
      <c r="V83" s="36"/>
      <c r="W83" s="36"/>
      <c r="X83" s="36"/>
      <c r="Y83" s="36"/>
      <c r="Z83" s="36"/>
      <c r="AA83" s="36"/>
      <c r="AB83" s="36"/>
      <c r="AC83" s="36"/>
      <c r="AD83" s="36"/>
      <c r="AE83" s="36"/>
    </row>
    <row r="84" spans="1:65" s="2" customFormat="1" ht="10.35" customHeight="1" x14ac:dyDescent="0.2">
      <c r="A84" s="36"/>
      <c r="B84" s="37"/>
      <c r="C84" s="38"/>
      <c r="D84" s="38"/>
      <c r="E84" s="38"/>
      <c r="F84" s="38"/>
      <c r="G84" s="38"/>
      <c r="H84" s="38"/>
      <c r="I84" s="38"/>
      <c r="J84" s="38"/>
      <c r="K84" s="38"/>
      <c r="L84" s="108"/>
      <c r="S84" s="36"/>
      <c r="T84" s="36"/>
      <c r="U84" s="36"/>
      <c r="V84" s="36"/>
      <c r="W84" s="36"/>
      <c r="X84" s="36"/>
      <c r="Y84" s="36"/>
      <c r="Z84" s="36"/>
      <c r="AA84" s="36"/>
      <c r="AB84" s="36"/>
      <c r="AC84" s="36"/>
      <c r="AD84" s="36"/>
      <c r="AE84" s="36"/>
    </row>
    <row r="85" spans="1:65" s="11" customFormat="1" ht="29.25" customHeight="1" x14ac:dyDescent="0.2">
      <c r="A85" s="148"/>
      <c r="B85" s="149"/>
      <c r="C85" s="150" t="s">
        <v>116</v>
      </c>
      <c r="D85" s="151" t="s">
        <v>59</v>
      </c>
      <c r="E85" s="151" t="s">
        <v>55</v>
      </c>
      <c r="F85" s="151" t="s">
        <v>56</v>
      </c>
      <c r="G85" s="151" t="s">
        <v>117</v>
      </c>
      <c r="H85" s="151" t="s">
        <v>118</v>
      </c>
      <c r="I85" s="151" t="s">
        <v>119</v>
      </c>
      <c r="J85" s="151" t="s">
        <v>100</v>
      </c>
      <c r="K85" s="152" t="s">
        <v>120</v>
      </c>
      <c r="L85" s="153"/>
      <c r="M85" s="70" t="s">
        <v>19</v>
      </c>
      <c r="N85" s="71" t="s">
        <v>44</v>
      </c>
      <c r="O85" s="71" t="s">
        <v>121</v>
      </c>
      <c r="P85" s="71" t="s">
        <v>122</v>
      </c>
      <c r="Q85" s="71" t="s">
        <v>123</v>
      </c>
      <c r="R85" s="71" t="s">
        <v>124</v>
      </c>
      <c r="S85" s="71" t="s">
        <v>125</v>
      </c>
      <c r="T85" s="72" t="s">
        <v>126</v>
      </c>
      <c r="U85" s="148"/>
      <c r="V85" s="148"/>
      <c r="W85" s="148"/>
      <c r="X85" s="148"/>
      <c r="Y85" s="148"/>
      <c r="Z85" s="148"/>
      <c r="AA85" s="148"/>
      <c r="AB85" s="148"/>
      <c r="AC85" s="148"/>
      <c r="AD85" s="148"/>
      <c r="AE85" s="148"/>
    </row>
    <row r="86" spans="1:65" s="2" customFormat="1" ht="22.9" customHeight="1" x14ac:dyDescent="0.25">
      <c r="A86" s="36"/>
      <c r="B86" s="37"/>
      <c r="C86" s="77" t="s">
        <v>127</v>
      </c>
      <c r="D86" s="38"/>
      <c r="E86" s="38"/>
      <c r="F86" s="38"/>
      <c r="G86" s="38"/>
      <c r="H86" s="38"/>
      <c r="I86" s="38"/>
      <c r="J86" s="154">
        <f>BK86</f>
        <v>0</v>
      </c>
      <c r="K86" s="38"/>
      <c r="L86" s="41"/>
      <c r="M86" s="73"/>
      <c r="N86" s="155"/>
      <c r="O86" s="74"/>
      <c r="P86" s="156">
        <f>P87</f>
        <v>0</v>
      </c>
      <c r="Q86" s="74"/>
      <c r="R86" s="156">
        <f>R87</f>
        <v>0</v>
      </c>
      <c r="S86" s="74"/>
      <c r="T86" s="157">
        <f>T87</f>
        <v>0</v>
      </c>
      <c r="U86" s="36"/>
      <c r="V86" s="36"/>
      <c r="W86" s="36"/>
      <c r="X86" s="36"/>
      <c r="Y86" s="36"/>
      <c r="Z86" s="36"/>
      <c r="AA86" s="36"/>
      <c r="AB86" s="36"/>
      <c r="AC86" s="36"/>
      <c r="AD86" s="36"/>
      <c r="AE86" s="36"/>
      <c r="AT86" s="19" t="s">
        <v>73</v>
      </c>
      <c r="AU86" s="19" t="s">
        <v>101</v>
      </c>
      <c r="BK86" s="158">
        <f>BK87</f>
        <v>0</v>
      </c>
    </row>
    <row r="87" spans="1:65" s="12" customFormat="1" ht="25.9" customHeight="1" x14ac:dyDescent="0.2">
      <c r="B87" s="159"/>
      <c r="C87" s="160"/>
      <c r="D87" s="161" t="s">
        <v>73</v>
      </c>
      <c r="E87" s="162" t="s">
        <v>1149</v>
      </c>
      <c r="F87" s="162" t="s">
        <v>1150</v>
      </c>
      <c r="G87" s="160"/>
      <c r="H87" s="160"/>
      <c r="I87" s="163"/>
      <c r="J87" s="164">
        <f>BK87</f>
        <v>0</v>
      </c>
      <c r="K87" s="160"/>
      <c r="L87" s="165"/>
      <c r="M87" s="166"/>
      <c r="N87" s="167"/>
      <c r="O87" s="167"/>
      <c r="P87" s="168">
        <f>P88+P112+P124+P135+P140+P155</f>
        <v>0</v>
      </c>
      <c r="Q87" s="167"/>
      <c r="R87" s="168">
        <f>R88+R112+R124+R135+R140+R155</f>
        <v>0</v>
      </c>
      <c r="S87" s="167"/>
      <c r="T87" s="169">
        <f>T88+T112+T124+T135+T140+T155</f>
        <v>0</v>
      </c>
      <c r="AR87" s="170" t="s">
        <v>160</v>
      </c>
      <c r="AT87" s="171" t="s">
        <v>73</v>
      </c>
      <c r="AU87" s="171" t="s">
        <v>74</v>
      </c>
      <c r="AY87" s="170" t="s">
        <v>130</v>
      </c>
      <c r="BK87" s="172">
        <f>BK88+BK112+BK124+BK135+BK140+BK155</f>
        <v>0</v>
      </c>
    </row>
    <row r="88" spans="1:65" s="12" customFormat="1" ht="22.9" customHeight="1" x14ac:dyDescent="0.2">
      <c r="B88" s="159"/>
      <c r="C88" s="160"/>
      <c r="D88" s="161" t="s">
        <v>73</v>
      </c>
      <c r="E88" s="173" t="s">
        <v>1163</v>
      </c>
      <c r="F88" s="173" t="s">
        <v>1164</v>
      </c>
      <c r="G88" s="160"/>
      <c r="H88" s="160"/>
      <c r="I88" s="163"/>
      <c r="J88" s="174">
        <f>BK88</f>
        <v>0</v>
      </c>
      <c r="K88" s="160"/>
      <c r="L88" s="165"/>
      <c r="M88" s="166"/>
      <c r="N88" s="167"/>
      <c r="O88" s="167"/>
      <c r="P88" s="168">
        <f>SUM(P89:P111)</f>
        <v>0</v>
      </c>
      <c r="Q88" s="167"/>
      <c r="R88" s="168">
        <f>SUM(R89:R111)</f>
        <v>0</v>
      </c>
      <c r="S88" s="167"/>
      <c r="T88" s="169">
        <f>SUM(T89:T111)</f>
        <v>0</v>
      </c>
      <c r="AR88" s="170" t="s">
        <v>160</v>
      </c>
      <c r="AT88" s="171" t="s">
        <v>73</v>
      </c>
      <c r="AU88" s="171" t="s">
        <v>82</v>
      </c>
      <c r="AY88" s="170" t="s">
        <v>130</v>
      </c>
      <c r="BK88" s="172">
        <f>SUM(BK89:BK111)</f>
        <v>0</v>
      </c>
    </row>
    <row r="89" spans="1:65" s="2" customFormat="1" ht="24.2" customHeight="1" x14ac:dyDescent="0.2">
      <c r="A89" s="36"/>
      <c r="B89" s="37"/>
      <c r="C89" s="175" t="s">
        <v>82</v>
      </c>
      <c r="D89" s="175" t="s">
        <v>132</v>
      </c>
      <c r="E89" s="176" t="s">
        <v>1165</v>
      </c>
      <c r="F89" s="177" t="s">
        <v>1166</v>
      </c>
      <c r="G89" s="178" t="s">
        <v>1167</v>
      </c>
      <c r="H89" s="179">
        <v>1</v>
      </c>
      <c r="I89" s="180"/>
      <c r="J89" s="181">
        <f>ROUND(I89*H89,2)</f>
        <v>0</v>
      </c>
      <c r="K89" s="177" t="s">
        <v>19</v>
      </c>
      <c r="L89" s="41"/>
      <c r="M89" s="182" t="s">
        <v>19</v>
      </c>
      <c r="N89" s="183" t="s">
        <v>45</v>
      </c>
      <c r="O89" s="66"/>
      <c r="P89" s="184">
        <f>O89*H89</f>
        <v>0</v>
      </c>
      <c r="Q89" s="184">
        <v>0</v>
      </c>
      <c r="R89" s="184">
        <f>Q89*H89</f>
        <v>0</v>
      </c>
      <c r="S89" s="184">
        <v>0</v>
      </c>
      <c r="T89" s="185">
        <f>S89*H89</f>
        <v>0</v>
      </c>
      <c r="U89" s="36"/>
      <c r="V89" s="36"/>
      <c r="W89" s="36"/>
      <c r="X89" s="36"/>
      <c r="Y89" s="36"/>
      <c r="Z89" s="36"/>
      <c r="AA89" s="36"/>
      <c r="AB89" s="36"/>
      <c r="AC89" s="36"/>
      <c r="AD89" s="36"/>
      <c r="AE89" s="36"/>
      <c r="AR89" s="186" t="s">
        <v>1168</v>
      </c>
      <c r="AT89" s="186" t="s">
        <v>132</v>
      </c>
      <c r="AU89" s="186" t="s">
        <v>84</v>
      </c>
      <c r="AY89" s="19" t="s">
        <v>130</v>
      </c>
      <c r="BE89" s="187">
        <f>IF(N89="základní",J89,0)</f>
        <v>0</v>
      </c>
      <c r="BF89" s="187">
        <f>IF(N89="snížená",J89,0)</f>
        <v>0</v>
      </c>
      <c r="BG89" s="187">
        <f>IF(N89="zákl. přenesená",J89,0)</f>
        <v>0</v>
      </c>
      <c r="BH89" s="187">
        <f>IF(N89="sníž. přenesená",J89,0)</f>
        <v>0</v>
      </c>
      <c r="BI89" s="187">
        <f>IF(N89="nulová",J89,0)</f>
        <v>0</v>
      </c>
      <c r="BJ89" s="19" t="s">
        <v>82</v>
      </c>
      <c r="BK89" s="187">
        <f>ROUND(I89*H89,2)</f>
        <v>0</v>
      </c>
      <c r="BL89" s="19" t="s">
        <v>1168</v>
      </c>
      <c r="BM89" s="186" t="s">
        <v>1169</v>
      </c>
    </row>
    <row r="90" spans="1:65" s="2" customFormat="1" ht="29.25" x14ac:dyDescent="0.2">
      <c r="A90" s="36"/>
      <c r="B90" s="37"/>
      <c r="C90" s="38"/>
      <c r="D90" s="195" t="s">
        <v>492</v>
      </c>
      <c r="E90" s="38"/>
      <c r="F90" s="236" t="s">
        <v>1170</v>
      </c>
      <c r="G90" s="38"/>
      <c r="H90" s="38"/>
      <c r="I90" s="190"/>
      <c r="J90" s="38"/>
      <c r="K90" s="38"/>
      <c r="L90" s="41"/>
      <c r="M90" s="191"/>
      <c r="N90" s="192"/>
      <c r="O90" s="66"/>
      <c r="P90" s="66"/>
      <c r="Q90" s="66"/>
      <c r="R90" s="66"/>
      <c r="S90" s="66"/>
      <c r="T90" s="67"/>
      <c r="U90" s="36"/>
      <c r="V90" s="36"/>
      <c r="W90" s="36"/>
      <c r="X90" s="36"/>
      <c r="Y90" s="36"/>
      <c r="Z90" s="36"/>
      <c r="AA90" s="36"/>
      <c r="AB90" s="36"/>
      <c r="AC90" s="36"/>
      <c r="AD90" s="36"/>
      <c r="AE90" s="36"/>
      <c r="AT90" s="19" t="s">
        <v>492</v>
      </c>
      <c r="AU90" s="19" t="s">
        <v>84</v>
      </c>
    </row>
    <row r="91" spans="1:65" s="14" customFormat="1" ht="11.25" x14ac:dyDescent="0.2">
      <c r="B91" s="204"/>
      <c r="C91" s="205"/>
      <c r="D91" s="195" t="s">
        <v>140</v>
      </c>
      <c r="E91" s="206" t="s">
        <v>19</v>
      </c>
      <c r="F91" s="207" t="s">
        <v>82</v>
      </c>
      <c r="G91" s="205"/>
      <c r="H91" s="208">
        <v>1</v>
      </c>
      <c r="I91" s="209"/>
      <c r="J91" s="205"/>
      <c r="K91" s="205"/>
      <c r="L91" s="210"/>
      <c r="M91" s="211"/>
      <c r="N91" s="212"/>
      <c r="O91" s="212"/>
      <c r="P91" s="212"/>
      <c r="Q91" s="212"/>
      <c r="R91" s="212"/>
      <c r="S91" s="212"/>
      <c r="T91" s="213"/>
      <c r="AT91" s="214" t="s">
        <v>140</v>
      </c>
      <c r="AU91" s="214" t="s">
        <v>84</v>
      </c>
      <c r="AV91" s="14" t="s">
        <v>84</v>
      </c>
      <c r="AW91" s="14" t="s">
        <v>35</v>
      </c>
      <c r="AX91" s="14" t="s">
        <v>82</v>
      </c>
      <c r="AY91" s="214" t="s">
        <v>130</v>
      </c>
    </row>
    <row r="92" spans="1:65" s="2" customFormat="1" ht="24.2" customHeight="1" x14ac:dyDescent="0.2">
      <c r="A92" s="36"/>
      <c r="B92" s="37"/>
      <c r="C92" s="175" t="s">
        <v>84</v>
      </c>
      <c r="D92" s="175" t="s">
        <v>132</v>
      </c>
      <c r="E92" s="176" t="s">
        <v>1171</v>
      </c>
      <c r="F92" s="177" t="s">
        <v>1166</v>
      </c>
      <c r="G92" s="178" t="s">
        <v>1167</v>
      </c>
      <c r="H92" s="179">
        <v>1</v>
      </c>
      <c r="I92" s="180"/>
      <c r="J92" s="181">
        <f>ROUND(I92*H92,2)</f>
        <v>0</v>
      </c>
      <c r="K92" s="177" t="s">
        <v>19</v>
      </c>
      <c r="L92" s="41"/>
      <c r="M92" s="182" t="s">
        <v>19</v>
      </c>
      <c r="N92" s="183" t="s">
        <v>45</v>
      </c>
      <c r="O92" s="66"/>
      <c r="P92" s="184">
        <f>O92*H92</f>
        <v>0</v>
      </c>
      <c r="Q92" s="184">
        <v>0</v>
      </c>
      <c r="R92" s="184">
        <f>Q92*H92</f>
        <v>0</v>
      </c>
      <c r="S92" s="184">
        <v>0</v>
      </c>
      <c r="T92" s="185">
        <f>S92*H92</f>
        <v>0</v>
      </c>
      <c r="U92" s="36"/>
      <c r="V92" s="36"/>
      <c r="W92" s="36"/>
      <c r="X92" s="36"/>
      <c r="Y92" s="36"/>
      <c r="Z92" s="36"/>
      <c r="AA92" s="36"/>
      <c r="AB92" s="36"/>
      <c r="AC92" s="36"/>
      <c r="AD92" s="36"/>
      <c r="AE92" s="36"/>
      <c r="AR92" s="186" t="s">
        <v>1168</v>
      </c>
      <c r="AT92" s="186" t="s">
        <v>132</v>
      </c>
      <c r="AU92" s="186" t="s">
        <v>84</v>
      </c>
      <c r="AY92" s="19" t="s">
        <v>130</v>
      </c>
      <c r="BE92" s="187">
        <f>IF(N92="základní",J92,0)</f>
        <v>0</v>
      </c>
      <c r="BF92" s="187">
        <f>IF(N92="snížená",J92,0)</f>
        <v>0</v>
      </c>
      <c r="BG92" s="187">
        <f>IF(N92="zákl. přenesená",J92,0)</f>
        <v>0</v>
      </c>
      <c r="BH92" s="187">
        <f>IF(N92="sníž. přenesená",J92,0)</f>
        <v>0</v>
      </c>
      <c r="BI92" s="187">
        <f>IF(N92="nulová",J92,0)</f>
        <v>0</v>
      </c>
      <c r="BJ92" s="19" t="s">
        <v>82</v>
      </c>
      <c r="BK92" s="187">
        <f>ROUND(I92*H92,2)</f>
        <v>0</v>
      </c>
      <c r="BL92" s="19" t="s">
        <v>1168</v>
      </c>
      <c r="BM92" s="186" t="s">
        <v>1172</v>
      </c>
    </row>
    <row r="93" spans="1:65" s="2" customFormat="1" ht="29.25" x14ac:dyDescent="0.2">
      <c r="A93" s="36"/>
      <c r="B93" s="37"/>
      <c r="C93" s="38"/>
      <c r="D93" s="195" t="s">
        <v>492</v>
      </c>
      <c r="E93" s="38"/>
      <c r="F93" s="236" t="s">
        <v>1173</v>
      </c>
      <c r="G93" s="38"/>
      <c r="H93" s="38"/>
      <c r="I93" s="190"/>
      <c r="J93" s="38"/>
      <c r="K93" s="38"/>
      <c r="L93" s="41"/>
      <c r="M93" s="191"/>
      <c r="N93" s="192"/>
      <c r="O93" s="66"/>
      <c r="P93" s="66"/>
      <c r="Q93" s="66"/>
      <c r="R93" s="66"/>
      <c r="S93" s="66"/>
      <c r="T93" s="67"/>
      <c r="U93" s="36"/>
      <c r="V93" s="36"/>
      <c r="W93" s="36"/>
      <c r="X93" s="36"/>
      <c r="Y93" s="36"/>
      <c r="Z93" s="36"/>
      <c r="AA93" s="36"/>
      <c r="AB93" s="36"/>
      <c r="AC93" s="36"/>
      <c r="AD93" s="36"/>
      <c r="AE93" s="36"/>
      <c r="AT93" s="19" t="s">
        <v>492</v>
      </c>
      <c r="AU93" s="19" t="s">
        <v>84</v>
      </c>
    </row>
    <row r="94" spans="1:65" s="14" customFormat="1" ht="11.25" x14ac:dyDescent="0.2">
      <c r="B94" s="204"/>
      <c r="C94" s="205"/>
      <c r="D94" s="195" t="s">
        <v>140</v>
      </c>
      <c r="E94" s="206" t="s">
        <v>19</v>
      </c>
      <c r="F94" s="207" t="s">
        <v>82</v>
      </c>
      <c r="G94" s="205"/>
      <c r="H94" s="208">
        <v>1</v>
      </c>
      <c r="I94" s="209"/>
      <c r="J94" s="205"/>
      <c r="K94" s="205"/>
      <c r="L94" s="210"/>
      <c r="M94" s="211"/>
      <c r="N94" s="212"/>
      <c r="O94" s="212"/>
      <c r="P94" s="212"/>
      <c r="Q94" s="212"/>
      <c r="R94" s="212"/>
      <c r="S94" s="212"/>
      <c r="T94" s="213"/>
      <c r="AT94" s="214" t="s">
        <v>140</v>
      </c>
      <c r="AU94" s="214" t="s">
        <v>84</v>
      </c>
      <c r="AV94" s="14" t="s">
        <v>84</v>
      </c>
      <c r="AW94" s="14" t="s">
        <v>35</v>
      </c>
      <c r="AX94" s="14" t="s">
        <v>82</v>
      </c>
      <c r="AY94" s="214" t="s">
        <v>130</v>
      </c>
    </row>
    <row r="95" spans="1:65" s="2" customFormat="1" ht="24.2" customHeight="1" x14ac:dyDescent="0.2">
      <c r="A95" s="36"/>
      <c r="B95" s="37"/>
      <c r="C95" s="175" t="s">
        <v>148</v>
      </c>
      <c r="D95" s="175" t="s">
        <v>132</v>
      </c>
      <c r="E95" s="176" t="s">
        <v>1174</v>
      </c>
      <c r="F95" s="177" t="s">
        <v>1175</v>
      </c>
      <c r="G95" s="178" t="s">
        <v>1167</v>
      </c>
      <c r="H95" s="179">
        <v>1</v>
      </c>
      <c r="I95" s="180"/>
      <c r="J95" s="181">
        <f>ROUND(I95*H95,2)</f>
        <v>0</v>
      </c>
      <c r="K95" s="177" t="s">
        <v>136</v>
      </c>
      <c r="L95" s="41"/>
      <c r="M95" s="182" t="s">
        <v>19</v>
      </c>
      <c r="N95" s="183" t="s">
        <v>45</v>
      </c>
      <c r="O95" s="66"/>
      <c r="P95" s="184">
        <f>O95*H95</f>
        <v>0</v>
      </c>
      <c r="Q95" s="184">
        <v>0</v>
      </c>
      <c r="R95" s="184">
        <f>Q95*H95</f>
        <v>0</v>
      </c>
      <c r="S95" s="184">
        <v>0</v>
      </c>
      <c r="T95" s="185">
        <f>S95*H95</f>
        <v>0</v>
      </c>
      <c r="U95" s="36"/>
      <c r="V95" s="36"/>
      <c r="W95" s="36"/>
      <c r="X95" s="36"/>
      <c r="Y95" s="36"/>
      <c r="Z95" s="36"/>
      <c r="AA95" s="36"/>
      <c r="AB95" s="36"/>
      <c r="AC95" s="36"/>
      <c r="AD95" s="36"/>
      <c r="AE95" s="36"/>
      <c r="AR95" s="186" t="s">
        <v>1168</v>
      </c>
      <c r="AT95" s="186" t="s">
        <v>132</v>
      </c>
      <c r="AU95" s="186" t="s">
        <v>84</v>
      </c>
      <c r="AY95" s="19" t="s">
        <v>130</v>
      </c>
      <c r="BE95" s="187">
        <f>IF(N95="základní",J95,0)</f>
        <v>0</v>
      </c>
      <c r="BF95" s="187">
        <f>IF(N95="snížená",J95,0)</f>
        <v>0</v>
      </c>
      <c r="BG95" s="187">
        <f>IF(N95="zákl. přenesená",J95,0)</f>
        <v>0</v>
      </c>
      <c r="BH95" s="187">
        <f>IF(N95="sníž. přenesená",J95,0)</f>
        <v>0</v>
      </c>
      <c r="BI95" s="187">
        <f>IF(N95="nulová",J95,0)</f>
        <v>0</v>
      </c>
      <c r="BJ95" s="19" t="s">
        <v>82</v>
      </c>
      <c r="BK95" s="187">
        <f>ROUND(I95*H95,2)</f>
        <v>0</v>
      </c>
      <c r="BL95" s="19" t="s">
        <v>1168</v>
      </c>
      <c r="BM95" s="186" t="s">
        <v>1176</v>
      </c>
    </row>
    <row r="96" spans="1:65" s="2" customFormat="1" ht="11.25" x14ac:dyDescent="0.2">
      <c r="A96" s="36"/>
      <c r="B96" s="37"/>
      <c r="C96" s="38"/>
      <c r="D96" s="188" t="s">
        <v>138</v>
      </c>
      <c r="E96" s="38"/>
      <c r="F96" s="189" t="s">
        <v>1177</v>
      </c>
      <c r="G96" s="38"/>
      <c r="H96" s="38"/>
      <c r="I96" s="190"/>
      <c r="J96" s="38"/>
      <c r="K96" s="38"/>
      <c r="L96" s="41"/>
      <c r="M96" s="191"/>
      <c r="N96" s="192"/>
      <c r="O96" s="66"/>
      <c r="P96" s="66"/>
      <c r="Q96" s="66"/>
      <c r="R96" s="66"/>
      <c r="S96" s="66"/>
      <c r="T96" s="67"/>
      <c r="U96" s="36"/>
      <c r="V96" s="36"/>
      <c r="W96" s="36"/>
      <c r="X96" s="36"/>
      <c r="Y96" s="36"/>
      <c r="Z96" s="36"/>
      <c r="AA96" s="36"/>
      <c r="AB96" s="36"/>
      <c r="AC96" s="36"/>
      <c r="AD96" s="36"/>
      <c r="AE96" s="36"/>
      <c r="AT96" s="19" t="s">
        <v>138</v>
      </c>
      <c r="AU96" s="19" t="s">
        <v>84</v>
      </c>
    </row>
    <row r="97" spans="1:65" s="2" customFormat="1" ht="19.5" x14ac:dyDescent="0.2">
      <c r="A97" s="36"/>
      <c r="B97" s="37"/>
      <c r="C97" s="38"/>
      <c r="D97" s="195" t="s">
        <v>492</v>
      </c>
      <c r="E97" s="38"/>
      <c r="F97" s="236" t="s">
        <v>1178</v>
      </c>
      <c r="G97" s="38"/>
      <c r="H97" s="38"/>
      <c r="I97" s="190"/>
      <c r="J97" s="38"/>
      <c r="K97" s="38"/>
      <c r="L97" s="41"/>
      <c r="M97" s="191"/>
      <c r="N97" s="192"/>
      <c r="O97" s="66"/>
      <c r="P97" s="66"/>
      <c r="Q97" s="66"/>
      <c r="R97" s="66"/>
      <c r="S97" s="66"/>
      <c r="T97" s="67"/>
      <c r="U97" s="36"/>
      <c r="V97" s="36"/>
      <c r="W97" s="36"/>
      <c r="X97" s="36"/>
      <c r="Y97" s="36"/>
      <c r="Z97" s="36"/>
      <c r="AA97" s="36"/>
      <c r="AB97" s="36"/>
      <c r="AC97" s="36"/>
      <c r="AD97" s="36"/>
      <c r="AE97" s="36"/>
      <c r="AT97" s="19" t="s">
        <v>492</v>
      </c>
      <c r="AU97" s="19" t="s">
        <v>84</v>
      </c>
    </row>
    <row r="98" spans="1:65" s="14" customFormat="1" ht="11.25" x14ac:dyDescent="0.2">
      <c r="B98" s="204"/>
      <c r="C98" s="205"/>
      <c r="D98" s="195" t="s">
        <v>140</v>
      </c>
      <c r="E98" s="206" t="s">
        <v>19</v>
      </c>
      <c r="F98" s="207" t="s">
        <v>82</v>
      </c>
      <c r="G98" s="205"/>
      <c r="H98" s="208">
        <v>1</v>
      </c>
      <c r="I98" s="209"/>
      <c r="J98" s="205"/>
      <c r="K98" s="205"/>
      <c r="L98" s="210"/>
      <c r="M98" s="211"/>
      <c r="N98" s="212"/>
      <c r="O98" s="212"/>
      <c r="P98" s="212"/>
      <c r="Q98" s="212"/>
      <c r="R98" s="212"/>
      <c r="S98" s="212"/>
      <c r="T98" s="213"/>
      <c r="AT98" s="214" t="s">
        <v>140</v>
      </c>
      <c r="AU98" s="214" t="s">
        <v>84</v>
      </c>
      <c r="AV98" s="14" t="s">
        <v>84</v>
      </c>
      <c r="AW98" s="14" t="s">
        <v>35</v>
      </c>
      <c r="AX98" s="14" t="s">
        <v>82</v>
      </c>
      <c r="AY98" s="214" t="s">
        <v>130</v>
      </c>
    </row>
    <row r="99" spans="1:65" s="2" customFormat="1" ht="24.2" customHeight="1" x14ac:dyDescent="0.2">
      <c r="A99" s="36"/>
      <c r="B99" s="37"/>
      <c r="C99" s="175" t="s">
        <v>137</v>
      </c>
      <c r="D99" s="175" t="s">
        <v>132</v>
      </c>
      <c r="E99" s="176" t="s">
        <v>1179</v>
      </c>
      <c r="F99" s="177" t="s">
        <v>1180</v>
      </c>
      <c r="G99" s="178" t="s">
        <v>1167</v>
      </c>
      <c r="H99" s="179">
        <v>1</v>
      </c>
      <c r="I99" s="180"/>
      <c r="J99" s="181">
        <f>ROUND(I99*H99,2)</f>
        <v>0</v>
      </c>
      <c r="K99" s="177" t="s">
        <v>136</v>
      </c>
      <c r="L99" s="41"/>
      <c r="M99" s="182" t="s">
        <v>19</v>
      </c>
      <c r="N99" s="183" t="s">
        <v>45</v>
      </c>
      <c r="O99" s="66"/>
      <c r="P99" s="184">
        <f>O99*H99</f>
        <v>0</v>
      </c>
      <c r="Q99" s="184">
        <v>0</v>
      </c>
      <c r="R99" s="184">
        <f>Q99*H99</f>
        <v>0</v>
      </c>
      <c r="S99" s="184">
        <v>0</v>
      </c>
      <c r="T99" s="185">
        <f>S99*H99</f>
        <v>0</v>
      </c>
      <c r="U99" s="36"/>
      <c r="V99" s="36"/>
      <c r="W99" s="36"/>
      <c r="X99" s="36"/>
      <c r="Y99" s="36"/>
      <c r="Z99" s="36"/>
      <c r="AA99" s="36"/>
      <c r="AB99" s="36"/>
      <c r="AC99" s="36"/>
      <c r="AD99" s="36"/>
      <c r="AE99" s="36"/>
      <c r="AR99" s="186" t="s">
        <v>1168</v>
      </c>
      <c r="AT99" s="186" t="s">
        <v>132</v>
      </c>
      <c r="AU99" s="186" t="s">
        <v>84</v>
      </c>
      <c r="AY99" s="19" t="s">
        <v>130</v>
      </c>
      <c r="BE99" s="187">
        <f>IF(N99="základní",J99,0)</f>
        <v>0</v>
      </c>
      <c r="BF99" s="187">
        <f>IF(N99="snížená",J99,0)</f>
        <v>0</v>
      </c>
      <c r="BG99" s="187">
        <f>IF(N99="zákl. přenesená",J99,0)</f>
        <v>0</v>
      </c>
      <c r="BH99" s="187">
        <f>IF(N99="sníž. přenesená",J99,0)</f>
        <v>0</v>
      </c>
      <c r="BI99" s="187">
        <f>IF(N99="nulová",J99,0)</f>
        <v>0</v>
      </c>
      <c r="BJ99" s="19" t="s">
        <v>82</v>
      </c>
      <c r="BK99" s="187">
        <f>ROUND(I99*H99,2)</f>
        <v>0</v>
      </c>
      <c r="BL99" s="19" t="s">
        <v>1168</v>
      </c>
      <c r="BM99" s="186" t="s">
        <v>1181</v>
      </c>
    </row>
    <row r="100" spans="1:65" s="2" customFormat="1" ht="11.25" x14ac:dyDescent="0.2">
      <c r="A100" s="36"/>
      <c r="B100" s="37"/>
      <c r="C100" s="38"/>
      <c r="D100" s="188" t="s">
        <v>138</v>
      </c>
      <c r="E100" s="38"/>
      <c r="F100" s="189" t="s">
        <v>1182</v>
      </c>
      <c r="G100" s="38"/>
      <c r="H100" s="38"/>
      <c r="I100" s="190"/>
      <c r="J100" s="38"/>
      <c r="K100" s="38"/>
      <c r="L100" s="41"/>
      <c r="M100" s="191"/>
      <c r="N100" s="192"/>
      <c r="O100" s="66"/>
      <c r="P100" s="66"/>
      <c r="Q100" s="66"/>
      <c r="R100" s="66"/>
      <c r="S100" s="66"/>
      <c r="T100" s="67"/>
      <c r="U100" s="36"/>
      <c r="V100" s="36"/>
      <c r="W100" s="36"/>
      <c r="X100" s="36"/>
      <c r="Y100" s="36"/>
      <c r="Z100" s="36"/>
      <c r="AA100" s="36"/>
      <c r="AB100" s="36"/>
      <c r="AC100" s="36"/>
      <c r="AD100" s="36"/>
      <c r="AE100" s="36"/>
      <c r="AT100" s="19" t="s">
        <v>138</v>
      </c>
      <c r="AU100" s="19" t="s">
        <v>84</v>
      </c>
    </row>
    <row r="101" spans="1:65" s="2" customFormat="1" ht="19.5" x14ac:dyDescent="0.2">
      <c r="A101" s="36"/>
      <c r="B101" s="37"/>
      <c r="C101" s="38"/>
      <c r="D101" s="195" t="s">
        <v>492</v>
      </c>
      <c r="E101" s="38"/>
      <c r="F101" s="236" t="s">
        <v>1183</v>
      </c>
      <c r="G101" s="38"/>
      <c r="H101" s="38"/>
      <c r="I101" s="190"/>
      <c r="J101" s="38"/>
      <c r="K101" s="38"/>
      <c r="L101" s="41"/>
      <c r="M101" s="191"/>
      <c r="N101" s="192"/>
      <c r="O101" s="66"/>
      <c r="P101" s="66"/>
      <c r="Q101" s="66"/>
      <c r="R101" s="66"/>
      <c r="S101" s="66"/>
      <c r="T101" s="67"/>
      <c r="U101" s="36"/>
      <c r="V101" s="36"/>
      <c r="W101" s="36"/>
      <c r="X101" s="36"/>
      <c r="Y101" s="36"/>
      <c r="Z101" s="36"/>
      <c r="AA101" s="36"/>
      <c r="AB101" s="36"/>
      <c r="AC101" s="36"/>
      <c r="AD101" s="36"/>
      <c r="AE101" s="36"/>
      <c r="AT101" s="19" t="s">
        <v>492</v>
      </c>
      <c r="AU101" s="19" t="s">
        <v>84</v>
      </c>
    </row>
    <row r="102" spans="1:65" s="14" customFormat="1" ht="11.25" x14ac:dyDescent="0.2">
      <c r="B102" s="204"/>
      <c r="C102" s="205"/>
      <c r="D102" s="195" t="s">
        <v>140</v>
      </c>
      <c r="E102" s="206" t="s">
        <v>19</v>
      </c>
      <c r="F102" s="207" t="s">
        <v>82</v>
      </c>
      <c r="G102" s="205"/>
      <c r="H102" s="208">
        <v>1</v>
      </c>
      <c r="I102" s="209"/>
      <c r="J102" s="205"/>
      <c r="K102" s="205"/>
      <c r="L102" s="210"/>
      <c r="M102" s="211"/>
      <c r="N102" s="212"/>
      <c r="O102" s="212"/>
      <c r="P102" s="212"/>
      <c r="Q102" s="212"/>
      <c r="R102" s="212"/>
      <c r="S102" s="212"/>
      <c r="T102" s="213"/>
      <c r="AT102" s="214" t="s">
        <v>140</v>
      </c>
      <c r="AU102" s="214" t="s">
        <v>84</v>
      </c>
      <c r="AV102" s="14" t="s">
        <v>84</v>
      </c>
      <c r="AW102" s="14" t="s">
        <v>35</v>
      </c>
      <c r="AX102" s="14" t="s">
        <v>82</v>
      </c>
      <c r="AY102" s="214" t="s">
        <v>130</v>
      </c>
    </row>
    <row r="103" spans="1:65" s="2" customFormat="1" ht="24.2" customHeight="1" x14ac:dyDescent="0.2">
      <c r="A103" s="36"/>
      <c r="B103" s="37"/>
      <c r="C103" s="175" t="s">
        <v>160</v>
      </c>
      <c r="D103" s="175" t="s">
        <v>132</v>
      </c>
      <c r="E103" s="176" t="s">
        <v>1184</v>
      </c>
      <c r="F103" s="177" t="s">
        <v>1185</v>
      </c>
      <c r="G103" s="178" t="s">
        <v>1167</v>
      </c>
      <c r="H103" s="179">
        <v>1</v>
      </c>
      <c r="I103" s="180"/>
      <c r="J103" s="181">
        <f>ROUND(I103*H103,2)</f>
        <v>0</v>
      </c>
      <c r="K103" s="177" t="s">
        <v>19</v>
      </c>
      <c r="L103" s="41"/>
      <c r="M103" s="182" t="s">
        <v>19</v>
      </c>
      <c r="N103" s="183" t="s">
        <v>45</v>
      </c>
      <c r="O103" s="66"/>
      <c r="P103" s="184">
        <f>O103*H103</f>
        <v>0</v>
      </c>
      <c r="Q103" s="184">
        <v>0</v>
      </c>
      <c r="R103" s="184">
        <f>Q103*H103</f>
        <v>0</v>
      </c>
      <c r="S103" s="184">
        <v>0</v>
      </c>
      <c r="T103" s="185">
        <f>S103*H103</f>
        <v>0</v>
      </c>
      <c r="U103" s="36"/>
      <c r="V103" s="36"/>
      <c r="W103" s="36"/>
      <c r="X103" s="36"/>
      <c r="Y103" s="36"/>
      <c r="Z103" s="36"/>
      <c r="AA103" s="36"/>
      <c r="AB103" s="36"/>
      <c r="AC103" s="36"/>
      <c r="AD103" s="36"/>
      <c r="AE103" s="36"/>
      <c r="AR103" s="186" t="s">
        <v>1168</v>
      </c>
      <c r="AT103" s="186" t="s">
        <v>132</v>
      </c>
      <c r="AU103" s="186" t="s">
        <v>84</v>
      </c>
      <c r="AY103" s="19" t="s">
        <v>130</v>
      </c>
      <c r="BE103" s="187">
        <f>IF(N103="základní",J103,0)</f>
        <v>0</v>
      </c>
      <c r="BF103" s="187">
        <f>IF(N103="snížená",J103,0)</f>
        <v>0</v>
      </c>
      <c r="BG103" s="187">
        <f>IF(N103="zákl. přenesená",J103,0)</f>
        <v>0</v>
      </c>
      <c r="BH103" s="187">
        <f>IF(N103="sníž. přenesená",J103,0)</f>
        <v>0</v>
      </c>
      <c r="BI103" s="187">
        <f>IF(N103="nulová",J103,0)</f>
        <v>0</v>
      </c>
      <c r="BJ103" s="19" t="s">
        <v>82</v>
      </c>
      <c r="BK103" s="187">
        <f>ROUND(I103*H103,2)</f>
        <v>0</v>
      </c>
      <c r="BL103" s="19" t="s">
        <v>1168</v>
      </c>
      <c r="BM103" s="186" t="s">
        <v>1186</v>
      </c>
    </row>
    <row r="104" spans="1:65" s="2" customFormat="1" ht="19.5" x14ac:dyDescent="0.2">
      <c r="A104" s="36"/>
      <c r="B104" s="37"/>
      <c r="C104" s="38"/>
      <c r="D104" s="195" t="s">
        <v>492</v>
      </c>
      <c r="E104" s="38"/>
      <c r="F104" s="236" t="s">
        <v>1187</v>
      </c>
      <c r="G104" s="38"/>
      <c r="H104" s="38"/>
      <c r="I104" s="190"/>
      <c r="J104" s="38"/>
      <c r="K104" s="38"/>
      <c r="L104" s="41"/>
      <c r="M104" s="191"/>
      <c r="N104" s="192"/>
      <c r="O104" s="66"/>
      <c r="P104" s="66"/>
      <c r="Q104" s="66"/>
      <c r="R104" s="66"/>
      <c r="S104" s="66"/>
      <c r="T104" s="67"/>
      <c r="U104" s="36"/>
      <c r="V104" s="36"/>
      <c r="W104" s="36"/>
      <c r="X104" s="36"/>
      <c r="Y104" s="36"/>
      <c r="Z104" s="36"/>
      <c r="AA104" s="36"/>
      <c r="AB104" s="36"/>
      <c r="AC104" s="36"/>
      <c r="AD104" s="36"/>
      <c r="AE104" s="36"/>
      <c r="AT104" s="19" t="s">
        <v>492</v>
      </c>
      <c r="AU104" s="19" t="s">
        <v>84</v>
      </c>
    </row>
    <row r="105" spans="1:65" s="14" customFormat="1" ht="11.25" x14ac:dyDescent="0.2">
      <c r="B105" s="204"/>
      <c r="C105" s="205"/>
      <c r="D105" s="195" t="s">
        <v>140</v>
      </c>
      <c r="E105" s="206" t="s">
        <v>19</v>
      </c>
      <c r="F105" s="207" t="s">
        <v>1188</v>
      </c>
      <c r="G105" s="205"/>
      <c r="H105" s="208">
        <v>1</v>
      </c>
      <c r="I105" s="209"/>
      <c r="J105" s="205"/>
      <c r="K105" s="205"/>
      <c r="L105" s="210"/>
      <c r="M105" s="211"/>
      <c r="N105" s="212"/>
      <c r="O105" s="212"/>
      <c r="P105" s="212"/>
      <c r="Q105" s="212"/>
      <c r="R105" s="212"/>
      <c r="S105" s="212"/>
      <c r="T105" s="213"/>
      <c r="AT105" s="214" t="s">
        <v>140</v>
      </c>
      <c r="AU105" s="214" t="s">
        <v>84</v>
      </c>
      <c r="AV105" s="14" t="s">
        <v>84</v>
      </c>
      <c r="AW105" s="14" t="s">
        <v>35</v>
      </c>
      <c r="AX105" s="14" t="s">
        <v>82</v>
      </c>
      <c r="AY105" s="214" t="s">
        <v>130</v>
      </c>
    </row>
    <row r="106" spans="1:65" s="2" customFormat="1" ht="24.2" customHeight="1" x14ac:dyDescent="0.2">
      <c r="A106" s="36"/>
      <c r="B106" s="37"/>
      <c r="C106" s="175" t="s">
        <v>166</v>
      </c>
      <c r="D106" s="175" t="s">
        <v>132</v>
      </c>
      <c r="E106" s="176" t="s">
        <v>1189</v>
      </c>
      <c r="F106" s="177" t="s">
        <v>1185</v>
      </c>
      <c r="G106" s="178" t="s">
        <v>1167</v>
      </c>
      <c r="H106" s="179">
        <v>1</v>
      </c>
      <c r="I106" s="180"/>
      <c r="J106" s="181">
        <f>ROUND(I106*H106,2)</f>
        <v>0</v>
      </c>
      <c r="K106" s="177" t="s">
        <v>19</v>
      </c>
      <c r="L106" s="41"/>
      <c r="M106" s="182" t="s">
        <v>19</v>
      </c>
      <c r="N106" s="183" t="s">
        <v>45</v>
      </c>
      <c r="O106" s="66"/>
      <c r="P106" s="184">
        <f>O106*H106</f>
        <v>0</v>
      </c>
      <c r="Q106" s="184">
        <v>0</v>
      </c>
      <c r="R106" s="184">
        <f>Q106*H106</f>
        <v>0</v>
      </c>
      <c r="S106" s="184">
        <v>0</v>
      </c>
      <c r="T106" s="185">
        <f>S106*H106</f>
        <v>0</v>
      </c>
      <c r="U106" s="36"/>
      <c r="V106" s="36"/>
      <c r="W106" s="36"/>
      <c r="X106" s="36"/>
      <c r="Y106" s="36"/>
      <c r="Z106" s="36"/>
      <c r="AA106" s="36"/>
      <c r="AB106" s="36"/>
      <c r="AC106" s="36"/>
      <c r="AD106" s="36"/>
      <c r="AE106" s="36"/>
      <c r="AR106" s="186" t="s">
        <v>1168</v>
      </c>
      <c r="AT106" s="186" t="s">
        <v>132</v>
      </c>
      <c r="AU106" s="186" t="s">
        <v>84</v>
      </c>
      <c r="AY106" s="19" t="s">
        <v>130</v>
      </c>
      <c r="BE106" s="187">
        <f>IF(N106="základní",J106,0)</f>
        <v>0</v>
      </c>
      <c r="BF106" s="187">
        <f>IF(N106="snížená",J106,0)</f>
        <v>0</v>
      </c>
      <c r="BG106" s="187">
        <f>IF(N106="zákl. přenesená",J106,0)</f>
        <v>0</v>
      </c>
      <c r="BH106" s="187">
        <f>IF(N106="sníž. přenesená",J106,0)</f>
        <v>0</v>
      </c>
      <c r="BI106" s="187">
        <f>IF(N106="nulová",J106,0)</f>
        <v>0</v>
      </c>
      <c r="BJ106" s="19" t="s">
        <v>82</v>
      </c>
      <c r="BK106" s="187">
        <f>ROUND(I106*H106,2)</f>
        <v>0</v>
      </c>
      <c r="BL106" s="19" t="s">
        <v>1168</v>
      </c>
      <c r="BM106" s="186" t="s">
        <v>1190</v>
      </c>
    </row>
    <row r="107" spans="1:65" s="14" customFormat="1" ht="11.25" x14ac:dyDescent="0.2">
      <c r="B107" s="204"/>
      <c r="C107" s="205"/>
      <c r="D107" s="195" t="s">
        <v>140</v>
      </c>
      <c r="E107" s="206" t="s">
        <v>19</v>
      </c>
      <c r="F107" s="207" t="s">
        <v>1191</v>
      </c>
      <c r="G107" s="205"/>
      <c r="H107" s="208">
        <v>1</v>
      </c>
      <c r="I107" s="209"/>
      <c r="J107" s="205"/>
      <c r="K107" s="205"/>
      <c r="L107" s="210"/>
      <c r="M107" s="211"/>
      <c r="N107" s="212"/>
      <c r="O107" s="212"/>
      <c r="P107" s="212"/>
      <c r="Q107" s="212"/>
      <c r="R107" s="212"/>
      <c r="S107" s="212"/>
      <c r="T107" s="213"/>
      <c r="AT107" s="214" t="s">
        <v>140</v>
      </c>
      <c r="AU107" s="214" t="s">
        <v>84</v>
      </c>
      <c r="AV107" s="14" t="s">
        <v>84</v>
      </c>
      <c r="AW107" s="14" t="s">
        <v>35</v>
      </c>
      <c r="AX107" s="14" t="s">
        <v>82</v>
      </c>
      <c r="AY107" s="214" t="s">
        <v>130</v>
      </c>
    </row>
    <row r="108" spans="1:65" s="2" customFormat="1" ht="24.2" customHeight="1" x14ac:dyDescent="0.2">
      <c r="A108" s="36"/>
      <c r="B108" s="37"/>
      <c r="C108" s="175" t="s">
        <v>172</v>
      </c>
      <c r="D108" s="175" t="s">
        <v>132</v>
      </c>
      <c r="E108" s="176" t="s">
        <v>1192</v>
      </c>
      <c r="F108" s="177" t="s">
        <v>1193</v>
      </c>
      <c r="G108" s="178" t="s">
        <v>1167</v>
      </c>
      <c r="H108" s="179">
        <v>1</v>
      </c>
      <c r="I108" s="180"/>
      <c r="J108" s="181">
        <f>ROUND(I108*H108,2)</f>
        <v>0</v>
      </c>
      <c r="K108" s="177" t="s">
        <v>136</v>
      </c>
      <c r="L108" s="41"/>
      <c r="M108" s="182" t="s">
        <v>19</v>
      </c>
      <c r="N108" s="183" t="s">
        <v>45</v>
      </c>
      <c r="O108" s="66"/>
      <c r="P108" s="184">
        <f>O108*H108</f>
        <v>0</v>
      </c>
      <c r="Q108" s="184">
        <v>0</v>
      </c>
      <c r="R108" s="184">
        <f>Q108*H108</f>
        <v>0</v>
      </c>
      <c r="S108" s="184">
        <v>0</v>
      </c>
      <c r="T108" s="185">
        <f>S108*H108</f>
        <v>0</v>
      </c>
      <c r="U108" s="36"/>
      <c r="V108" s="36"/>
      <c r="W108" s="36"/>
      <c r="X108" s="36"/>
      <c r="Y108" s="36"/>
      <c r="Z108" s="36"/>
      <c r="AA108" s="36"/>
      <c r="AB108" s="36"/>
      <c r="AC108" s="36"/>
      <c r="AD108" s="36"/>
      <c r="AE108" s="36"/>
      <c r="AR108" s="186" t="s">
        <v>1168</v>
      </c>
      <c r="AT108" s="186" t="s">
        <v>132</v>
      </c>
      <c r="AU108" s="186" t="s">
        <v>84</v>
      </c>
      <c r="AY108" s="19" t="s">
        <v>130</v>
      </c>
      <c r="BE108" s="187">
        <f>IF(N108="základní",J108,0)</f>
        <v>0</v>
      </c>
      <c r="BF108" s="187">
        <f>IF(N108="snížená",J108,0)</f>
        <v>0</v>
      </c>
      <c r="BG108" s="187">
        <f>IF(N108="zákl. přenesená",J108,0)</f>
        <v>0</v>
      </c>
      <c r="BH108" s="187">
        <f>IF(N108="sníž. přenesená",J108,0)</f>
        <v>0</v>
      </c>
      <c r="BI108" s="187">
        <f>IF(N108="nulová",J108,0)</f>
        <v>0</v>
      </c>
      <c r="BJ108" s="19" t="s">
        <v>82</v>
      </c>
      <c r="BK108" s="187">
        <f>ROUND(I108*H108,2)</f>
        <v>0</v>
      </c>
      <c r="BL108" s="19" t="s">
        <v>1168</v>
      </c>
      <c r="BM108" s="186" t="s">
        <v>1194</v>
      </c>
    </row>
    <row r="109" spans="1:65" s="2" customFormat="1" ht="11.25" x14ac:dyDescent="0.2">
      <c r="A109" s="36"/>
      <c r="B109" s="37"/>
      <c r="C109" s="38"/>
      <c r="D109" s="188" t="s">
        <v>138</v>
      </c>
      <c r="E109" s="38"/>
      <c r="F109" s="189" t="s">
        <v>1195</v>
      </c>
      <c r="G109" s="38"/>
      <c r="H109" s="38"/>
      <c r="I109" s="190"/>
      <c r="J109" s="38"/>
      <c r="K109" s="38"/>
      <c r="L109" s="41"/>
      <c r="M109" s="191"/>
      <c r="N109" s="192"/>
      <c r="O109" s="66"/>
      <c r="P109" s="66"/>
      <c r="Q109" s="66"/>
      <c r="R109" s="66"/>
      <c r="S109" s="66"/>
      <c r="T109" s="67"/>
      <c r="U109" s="36"/>
      <c r="V109" s="36"/>
      <c r="W109" s="36"/>
      <c r="X109" s="36"/>
      <c r="Y109" s="36"/>
      <c r="Z109" s="36"/>
      <c r="AA109" s="36"/>
      <c r="AB109" s="36"/>
      <c r="AC109" s="36"/>
      <c r="AD109" s="36"/>
      <c r="AE109" s="36"/>
      <c r="AT109" s="19" t="s">
        <v>138</v>
      </c>
      <c r="AU109" s="19" t="s">
        <v>84</v>
      </c>
    </row>
    <row r="110" spans="1:65" s="2" customFormat="1" ht="19.5" x14ac:dyDescent="0.2">
      <c r="A110" s="36"/>
      <c r="B110" s="37"/>
      <c r="C110" s="38"/>
      <c r="D110" s="195" t="s">
        <v>492</v>
      </c>
      <c r="E110" s="38"/>
      <c r="F110" s="236" t="s">
        <v>1196</v>
      </c>
      <c r="G110" s="38"/>
      <c r="H110" s="38"/>
      <c r="I110" s="190"/>
      <c r="J110" s="38"/>
      <c r="K110" s="38"/>
      <c r="L110" s="41"/>
      <c r="M110" s="191"/>
      <c r="N110" s="192"/>
      <c r="O110" s="66"/>
      <c r="P110" s="66"/>
      <c r="Q110" s="66"/>
      <c r="R110" s="66"/>
      <c r="S110" s="66"/>
      <c r="T110" s="67"/>
      <c r="U110" s="36"/>
      <c r="V110" s="36"/>
      <c r="W110" s="36"/>
      <c r="X110" s="36"/>
      <c r="Y110" s="36"/>
      <c r="Z110" s="36"/>
      <c r="AA110" s="36"/>
      <c r="AB110" s="36"/>
      <c r="AC110" s="36"/>
      <c r="AD110" s="36"/>
      <c r="AE110" s="36"/>
      <c r="AT110" s="19" t="s">
        <v>492</v>
      </c>
      <c r="AU110" s="19" t="s">
        <v>84</v>
      </c>
    </row>
    <row r="111" spans="1:65" s="14" customFormat="1" ht="11.25" x14ac:dyDescent="0.2">
      <c r="B111" s="204"/>
      <c r="C111" s="205"/>
      <c r="D111" s="195" t="s">
        <v>140</v>
      </c>
      <c r="E111" s="206" t="s">
        <v>19</v>
      </c>
      <c r="F111" s="207" t="s">
        <v>82</v>
      </c>
      <c r="G111" s="205"/>
      <c r="H111" s="208">
        <v>1</v>
      </c>
      <c r="I111" s="209"/>
      <c r="J111" s="205"/>
      <c r="K111" s="205"/>
      <c r="L111" s="210"/>
      <c r="M111" s="211"/>
      <c r="N111" s="212"/>
      <c r="O111" s="212"/>
      <c r="P111" s="212"/>
      <c r="Q111" s="212"/>
      <c r="R111" s="212"/>
      <c r="S111" s="212"/>
      <c r="T111" s="213"/>
      <c r="AT111" s="214" t="s">
        <v>140</v>
      </c>
      <c r="AU111" s="214" t="s">
        <v>84</v>
      </c>
      <c r="AV111" s="14" t="s">
        <v>84</v>
      </c>
      <c r="AW111" s="14" t="s">
        <v>35</v>
      </c>
      <c r="AX111" s="14" t="s">
        <v>82</v>
      </c>
      <c r="AY111" s="214" t="s">
        <v>130</v>
      </c>
    </row>
    <row r="112" spans="1:65" s="12" customFormat="1" ht="22.9" customHeight="1" x14ac:dyDescent="0.2">
      <c r="B112" s="159"/>
      <c r="C112" s="160"/>
      <c r="D112" s="161" t="s">
        <v>73</v>
      </c>
      <c r="E112" s="173" t="s">
        <v>1197</v>
      </c>
      <c r="F112" s="173" t="s">
        <v>1198</v>
      </c>
      <c r="G112" s="160"/>
      <c r="H112" s="160"/>
      <c r="I112" s="163"/>
      <c r="J112" s="174">
        <f>BK112</f>
        <v>0</v>
      </c>
      <c r="K112" s="160"/>
      <c r="L112" s="165"/>
      <c r="M112" s="166"/>
      <c r="N112" s="167"/>
      <c r="O112" s="167"/>
      <c r="P112" s="168">
        <f>SUM(P113:P123)</f>
        <v>0</v>
      </c>
      <c r="Q112" s="167"/>
      <c r="R112" s="168">
        <f>SUM(R113:R123)</f>
        <v>0</v>
      </c>
      <c r="S112" s="167"/>
      <c r="T112" s="169">
        <f>SUM(T113:T123)</f>
        <v>0</v>
      </c>
      <c r="AR112" s="170" t="s">
        <v>160</v>
      </c>
      <c r="AT112" s="171" t="s">
        <v>73</v>
      </c>
      <c r="AU112" s="171" t="s">
        <v>82</v>
      </c>
      <c r="AY112" s="170" t="s">
        <v>130</v>
      </c>
      <c r="BK112" s="172">
        <f>SUM(BK113:BK123)</f>
        <v>0</v>
      </c>
    </row>
    <row r="113" spans="1:65" s="2" customFormat="1" ht="16.5" customHeight="1" x14ac:dyDescent="0.2">
      <c r="A113" s="36"/>
      <c r="B113" s="37"/>
      <c r="C113" s="175" t="s">
        <v>179</v>
      </c>
      <c r="D113" s="175" t="s">
        <v>132</v>
      </c>
      <c r="E113" s="176" t="s">
        <v>1199</v>
      </c>
      <c r="F113" s="177" t="s">
        <v>1200</v>
      </c>
      <c r="G113" s="178" t="s">
        <v>1201</v>
      </c>
      <c r="H113" s="256"/>
      <c r="I113" s="180"/>
      <c r="J113" s="181">
        <f>ROUND(I113*H113,2)</f>
        <v>0</v>
      </c>
      <c r="K113" s="177" t="s">
        <v>136</v>
      </c>
      <c r="L113" s="41"/>
      <c r="M113" s="182" t="s">
        <v>19</v>
      </c>
      <c r="N113" s="183" t="s">
        <v>45</v>
      </c>
      <c r="O113" s="66"/>
      <c r="P113" s="184">
        <f>O113*H113</f>
        <v>0</v>
      </c>
      <c r="Q113" s="184">
        <v>0</v>
      </c>
      <c r="R113" s="184">
        <f>Q113*H113</f>
        <v>0</v>
      </c>
      <c r="S113" s="184">
        <v>0</v>
      </c>
      <c r="T113" s="185">
        <f>S113*H113</f>
        <v>0</v>
      </c>
      <c r="U113" s="36"/>
      <c r="V113" s="36"/>
      <c r="W113" s="36"/>
      <c r="X113" s="36"/>
      <c r="Y113" s="36"/>
      <c r="Z113" s="36"/>
      <c r="AA113" s="36"/>
      <c r="AB113" s="36"/>
      <c r="AC113" s="36"/>
      <c r="AD113" s="36"/>
      <c r="AE113" s="36"/>
      <c r="AR113" s="186" t="s">
        <v>1168</v>
      </c>
      <c r="AT113" s="186" t="s">
        <v>132</v>
      </c>
      <c r="AU113" s="186" t="s">
        <v>84</v>
      </c>
      <c r="AY113" s="19" t="s">
        <v>130</v>
      </c>
      <c r="BE113" s="187">
        <f>IF(N113="základní",J113,0)</f>
        <v>0</v>
      </c>
      <c r="BF113" s="187">
        <f>IF(N113="snížená",J113,0)</f>
        <v>0</v>
      </c>
      <c r="BG113" s="187">
        <f>IF(N113="zákl. přenesená",J113,0)</f>
        <v>0</v>
      </c>
      <c r="BH113" s="187">
        <f>IF(N113="sníž. přenesená",J113,0)</f>
        <v>0</v>
      </c>
      <c r="BI113" s="187">
        <f>IF(N113="nulová",J113,0)</f>
        <v>0</v>
      </c>
      <c r="BJ113" s="19" t="s">
        <v>82</v>
      </c>
      <c r="BK113" s="187">
        <f>ROUND(I113*H113,2)</f>
        <v>0</v>
      </c>
      <c r="BL113" s="19" t="s">
        <v>1168</v>
      </c>
      <c r="BM113" s="186" t="s">
        <v>1202</v>
      </c>
    </row>
    <row r="114" spans="1:65" s="2" customFormat="1" ht="11.25" x14ac:dyDescent="0.2">
      <c r="A114" s="36"/>
      <c r="B114" s="37"/>
      <c r="C114" s="38"/>
      <c r="D114" s="188" t="s">
        <v>138</v>
      </c>
      <c r="E114" s="38"/>
      <c r="F114" s="189" t="s">
        <v>1203</v>
      </c>
      <c r="G114" s="38"/>
      <c r="H114" s="38"/>
      <c r="I114" s="190"/>
      <c r="J114" s="38"/>
      <c r="K114" s="38"/>
      <c r="L114" s="41"/>
      <c r="M114" s="191"/>
      <c r="N114" s="192"/>
      <c r="O114" s="66"/>
      <c r="P114" s="66"/>
      <c r="Q114" s="66"/>
      <c r="R114" s="66"/>
      <c r="S114" s="66"/>
      <c r="T114" s="67"/>
      <c r="U114" s="36"/>
      <c r="V114" s="36"/>
      <c r="W114" s="36"/>
      <c r="X114" s="36"/>
      <c r="Y114" s="36"/>
      <c r="Z114" s="36"/>
      <c r="AA114" s="36"/>
      <c r="AB114" s="36"/>
      <c r="AC114" s="36"/>
      <c r="AD114" s="36"/>
      <c r="AE114" s="36"/>
      <c r="AT114" s="19" t="s">
        <v>138</v>
      </c>
      <c r="AU114" s="19" t="s">
        <v>84</v>
      </c>
    </row>
    <row r="115" spans="1:65" s="2" customFormat="1" ht="195" x14ac:dyDescent="0.2">
      <c r="A115" s="36"/>
      <c r="B115" s="37"/>
      <c r="C115" s="38"/>
      <c r="D115" s="195" t="s">
        <v>492</v>
      </c>
      <c r="E115" s="38"/>
      <c r="F115" s="236" t="s">
        <v>1204</v>
      </c>
      <c r="G115" s="38"/>
      <c r="H115" s="38"/>
      <c r="I115" s="190"/>
      <c r="J115" s="38"/>
      <c r="K115" s="38"/>
      <c r="L115" s="41"/>
      <c r="M115" s="191"/>
      <c r="N115" s="192"/>
      <c r="O115" s="66"/>
      <c r="P115" s="66"/>
      <c r="Q115" s="66"/>
      <c r="R115" s="66"/>
      <c r="S115" s="66"/>
      <c r="T115" s="67"/>
      <c r="U115" s="36"/>
      <c r="V115" s="36"/>
      <c r="W115" s="36"/>
      <c r="X115" s="36"/>
      <c r="Y115" s="36"/>
      <c r="Z115" s="36"/>
      <c r="AA115" s="36"/>
      <c r="AB115" s="36"/>
      <c r="AC115" s="36"/>
      <c r="AD115" s="36"/>
      <c r="AE115" s="36"/>
      <c r="AT115" s="19" t="s">
        <v>492</v>
      </c>
      <c r="AU115" s="19" t="s">
        <v>84</v>
      </c>
    </row>
    <row r="116" spans="1:65" s="13" customFormat="1" ht="11.25" x14ac:dyDescent="0.2">
      <c r="B116" s="193"/>
      <c r="C116" s="194"/>
      <c r="D116" s="195" t="s">
        <v>140</v>
      </c>
      <c r="E116" s="196" t="s">
        <v>19</v>
      </c>
      <c r="F116" s="197" t="s">
        <v>1205</v>
      </c>
      <c r="G116" s="194"/>
      <c r="H116" s="196" t="s">
        <v>19</v>
      </c>
      <c r="I116" s="198"/>
      <c r="J116" s="194"/>
      <c r="K116" s="194"/>
      <c r="L116" s="199"/>
      <c r="M116" s="200"/>
      <c r="N116" s="201"/>
      <c r="O116" s="201"/>
      <c r="P116" s="201"/>
      <c r="Q116" s="201"/>
      <c r="R116" s="201"/>
      <c r="S116" s="201"/>
      <c r="T116" s="202"/>
      <c r="AT116" s="203" t="s">
        <v>140</v>
      </c>
      <c r="AU116" s="203" t="s">
        <v>84</v>
      </c>
      <c r="AV116" s="13" t="s">
        <v>82</v>
      </c>
      <c r="AW116" s="13" t="s">
        <v>35</v>
      </c>
      <c r="AX116" s="13" t="s">
        <v>74</v>
      </c>
      <c r="AY116" s="203" t="s">
        <v>130</v>
      </c>
    </row>
    <row r="117" spans="1:65" s="13" customFormat="1" ht="11.25" x14ac:dyDescent="0.2">
      <c r="B117" s="193"/>
      <c r="C117" s="194"/>
      <c r="D117" s="195" t="s">
        <v>140</v>
      </c>
      <c r="E117" s="196" t="s">
        <v>19</v>
      </c>
      <c r="F117" s="197" t="s">
        <v>1206</v>
      </c>
      <c r="G117" s="194"/>
      <c r="H117" s="196" t="s">
        <v>19</v>
      </c>
      <c r="I117" s="198"/>
      <c r="J117" s="194"/>
      <c r="K117" s="194"/>
      <c r="L117" s="199"/>
      <c r="M117" s="200"/>
      <c r="N117" s="201"/>
      <c r="O117" s="201"/>
      <c r="P117" s="201"/>
      <c r="Q117" s="201"/>
      <c r="R117" s="201"/>
      <c r="S117" s="201"/>
      <c r="T117" s="202"/>
      <c r="AT117" s="203" t="s">
        <v>140</v>
      </c>
      <c r="AU117" s="203" t="s">
        <v>84</v>
      </c>
      <c r="AV117" s="13" t="s">
        <v>82</v>
      </c>
      <c r="AW117" s="13" t="s">
        <v>35</v>
      </c>
      <c r="AX117" s="13" t="s">
        <v>74</v>
      </c>
      <c r="AY117" s="203" t="s">
        <v>130</v>
      </c>
    </row>
    <row r="118" spans="1:65" s="13" customFormat="1" ht="11.25" x14ac:dyDescent="0.2">
      <c r="B118" s="193"/>
      <c r="C118" s="194"/>
      <c r="D118" s="195" t="s">
        <v>140</v>
      </c>
      <c r="E118" s="196" t="s">
        <v>19</v>
      </c>
      <c r="F118" s="197" t="s">
        <v>1207</v>
      </c>
      <c r="G118" s="194"/>
      <c r="H118" s="196" t="s">
        <v>19</v>
      </c>
      <c r="I118" s="198"/>
      <c r="J118" s="194"/>
      <c r="K118" s="194"/>
      <c r="L118" s="199"/>
      <c r="M118" s="200"/>
      <c r="N118" s="201"/>
      <c r="O118" s="201"/>
      <c r="P118" s="201"/>
      <c r="Q118" s="201"/>
      <c r="R118" s="201"/>
      <c r="S118" s="201"/>
      <c r="T118" s="202"/>
      <c r="AT118" s="203" t="s">
        <v>140</v>
      </c>
      <c r="AU118" s="203" t="s">
        <v>84</v>
      </c>
      <c r="AV118" s="13" t="s">
        <v>82</v>
      </c>
      <c r="AW118" s="13" t="s">
        <v>35</v>
      </c>
      <c r="AX118" s="13" t="s">
        <v>74</v>
      </c>
      <c r="AY118" s="203" t="s">
        <v>130</v>
      </c>
    </row>
    <row r="119" spans="1:65" s="15" customFormat="1" ht="11.25" x14ac:dyDescent="0.2">
      <c r="B119" s="215"/>
      <c r="C119" s="216"/>
      <c r="D119" s="195" t="s">
        <v>140</v>
      </c>
      <c r="E119" s="217" t="s">
        <v>19</v>
      </c>
      <c r="F119" s="218" t="s">
        <v>143</v>
      </c>
      <c r="G119" s="216"/>
      <c r="H119" s="219">
        <v>0</v>
      </c>
      <c r="I119" s="220"/>
      <c r="J119" s="216"/>
      <c r="K119" s="216"/>
      <c r="L119" s="221"/>
      <c r="M119" s="222"/>
      <c r="N119" s="223"/>
      <c r="O119" s="223"/>
      <c r="P119" s="223"/>
      <c r="Q119" s="223"/>
      <c r="R119" s="223"/>
      <c r="S119" s="223"/>
      <c r="T119" s="224"/>
      <c r="AT119" s="225" t="s">
        <v>140</v>
      </c>
      <c r="AU119" s="225" t="s">
        <v>84</v>
      </c>
      <c r="AV119" s="15" t="s">
        <v>137</v>
      </c>
      <c r="AW119" s="15" t="s">
        <v>35</v>
      </c>
      <c r="AX119" s="15" t="s">
        <v>82</v>
      </c>
      <c r="AY119" s="225" t="s">
        <v>130</v>
      </c>
    </row>
    <row r="120" spans="1:65" s="2" customFormat="1" ht="16.5" customHeight="1" x14ac:dyDescent="0.2">
      <c r="A120" s="36"/>
      <c r="B120" s="37"/>
      <c r="C120" s="175" t="s">
        <v>185</v>
      </c>
      <c r="D120" s="175" t="s">
        <v>132</v>
      </c>
      <c r="E120" s="176" t="s">
        <v>1208</v>
      </c>
      <c r="F120" s="177" t="s">
        <v>1209</v>
      </c>
      <c r="G120" s="178" t="s">
        <v>194</v>
      </c>
      <c r="H120" s="179">
        <v>360</v>
      </c>
      <c r="I120" s="180"/>
      <c r="J120" s="181">
        <f>ROUND(I120*H120,2)</f>
        <v>0</v>
      </c>
      <c r="K120" s="177" t="s">
        <v>136</v>
      </c>
      <c r="L120" s="41"/>
      <c r="M120" s="182" t="s">
        <v>19</v>
      </c>
      <c r="N120" s="183" t="s">
        <v>45</v>
      </c>
      <c r="O120" s="66"/>
      <c r="P120" s="184">
        <f>O120*H120</f>
        <v>0</v>
      </c>
      <c r="Q120" s="184">
        <v>0</v>
      </c>
      <c r="R120" s="184">
        <f>Q120*H120</f>
        <v>0</v>
      </c>
      <c r="S120" s="184">
        <v>0</v>
      </c>
      <c r="T120" s="185">
        <f>S120*H120</f>
        <v>0</v>
      </c>
      <c r="U120" s="36"/>
      <c r="V120" s="36"/>
      <c r="W120" s="36"/>
      <c r="X120" s="36"/>
      <c r="Y120" s="36"/>
      <c r="Z120" s="36"/>
      <c r="AA120" s="36"/>
      <c r="AB120" s="36"/>
      <c r="AC120" s="36"/>
      <c r="AD120" s="36"/>
      <c r="AE120" s="36"/>
      <c r="AR120" s="186" t="s">
        <v>1168</v>
      </c>
      <c r="AT120" s="186" t="s">
        <v>132</v>
      </c>
      <c r="AU120" s="186" t="s">
        <v>84</v>
      </c>
      <c r="AY120" s="19" t="s">
        <v>130</v>
      </c>
      <c r="BE120" s="187">
        <f>IF(N120="základní",J120,0)</f>
        <v>0</v>
      </c>
      <c r="BF120" s="187">
        <f>IF(N120="snížená",J120,0)</f>
        <v>0</v>
      </c>
      <c r="BG120" s="187">
        <f>IF(N120="zákl. přenesená",J120,0)</f>
        <v>0</v>
      </c>
      <c r="BH120" s="187">
        <f>IF(N120="sníž. přenesená",J120,0)</f>
        <v>0</v>
      </c>
      <c r="BI120" s="187">
        <f>IF(N120="nulová",J120,0)</f>
        <v>0</v>
      </c>
      <c r="BJ120" s="19" t="s">
        <v>82</v>
      </c>
      <c r="BK120" s="187">
        <f>ROUND(I120*H120,2)</f>
        <v>0</v>
      </c>
      <c r="BL120" s="19" t="s">
        <v>1168</v>
      </c>
      <c r="BM120" s="186" t="s">
        <v>1210</v>
      </c>
    </row>
    <row r="121" spans="1:65" s="2" customFormat="1" ht="11.25" x14ac:dyDescent="0.2">
      <c r="A121" s="36"/>
      <c r="B121" s="37"/>
      <c r="C121" s="38"/>
      <c r="D121" s="188" t="s">
        <v>138</v>
      </c>
      <c r="E121" s="38"/>
      <c r="F121" s="189" t="s">
        <v>1211</v>
      </c>
      <c r="G121" s="38"/>
      <c r="H121" s="38"/>
      <c r="I121" s="190"/>
      <c r="J121" s="38"/>
      <c r="K121" s="38"/>
      <c r="L121" s="41"/>
      <c r="M121" s="191"/>
      <c r="N121" s="192"/>
      <c r="O121" s="66"/>
      <c r="P121" s="66"/>
      <c r="Q121" s="66"/>
      <c r="R121" s="66"/>
      <c r="S121" s="66"/>
      <c r="T121" s="67"/>
      <c r="U121" s="36"/>
      <c r="V121" s="36"/>
      <c r="W121" s="36"/>
      <c r="X121" s="36"/>
      <c r="Y121" s="36"/>
      <c r="Z121" s="36"/>
      <c r="AA121" s="36"/>
      <c r="AB121" s="36"/>
      <c r="AC121" s="36"/>
      <c r="AD121" s="36"/>
      <c r="AE121" s="36"/>
      <c r="AT121" s="19" t="s">
        <v>138</v>
      </c>
      <c r="AU121" s="19" t="s">
        <v>84</v>
      </c>
    </row>
    <row r="122" spans="1:65" s="2" customFormat="1" ht="19.5" x14ac:dyDescent="0.2">
      <c r="A122" s="36"/>
      <c r="B122" s="37"/>
      <c r="C122" s="38"/>
      <c r="D122" s="195" t="s">
        <v>492</v>
      </c>
      <c r="E122" s="38"/>
      <c r="F122" s="236" t="s">
        <v>1212</v>
      </c>
      <c r="G122" s="38"/>
      <c r="H122" s="38"/>
      <c r="I122" s="190"/>
      <c r="J122" s="38"/>
      <c r="K122" s="38"/>
      <c r="L122" s="41"/>
      <c r="M122" s="191"/>
      <c r="N122" s="192"/>
      <c r="O122" s="66"/>
      <c r="P122" s="66"/>
      <c r="Q122" s="66"/>
      <c r="R122" s="66"/>
      <c r="S122" s="66"/>
      <c r="T122" s="67"/>
      <c r="U122" s="36"/>
      <c r="V122" s="36"/>
      <c r="W122" s="36"/>
      <c r="X122" s="36"/>
      <c r="Y122" s="36"/>
      <c r="Z122" s="36"/>
      <c r="AA122" s="36"/>
      <c r="AB122" s="36"/>
      <c r="AC122" s="36"/>
      <c r="AD122" s="36"/>
      <c r="AE122" s="36"/>
      <c r="AT122" s="19" t="s">
        <v>492</v>
      </c>
      <c r="AU122" s="19" t="s">
        <v>84</v>
      </c>
    </row>
    <row r="123" spans="1:65" s="14" customFormat="1" ht="11.25" x14ac:dyDescent="0.2">
      <c r="B123" s="204"/>
      <c r="C123" s="205"/>
      <c r="D123" s="195" t="s">
        <v>140</v>
      </c>
      <c r="E123" s="206" t="s">
        <v>19</v>
      </c>
      <c r="F123" s="207" t="s">
        <v>1213</v>
      </c>
      <c r="G123" s="205"/>
      <c r="H123" s="208">
        <v>360</v>
      </c>
      <c r="I123" s="209"/>
      <c r="J123" s="205"/>
      <c r="K123" s="205"/>
      <c r="L123" s="210"/>
      <c r="M123" s="211"/>
      <c r="N123" s="212"/>
      <c r="O123" s="212"/>
      <c r="P123" s="212"/>
      <c r="Q123" s="212"/>
      <c r="R123" s="212"/>
      <c r="S123" s="212"/>
      <c r="T123" s="213"/>
      <c r="AT123" s="214" t="s">
        <v>140</v>
      </c>
      <c r="AU123" s="214" t="s">
        <v>84</v>
      </c>
      <c r="AV123" s="14" t="s">
        <v>84</v>
      </c>
      <c r="AW123" s="14" t="s">
        <v>35</v>
      </c>
      <c r="AX123" s="14" t="s">
        <v>82</v>
      </c>
      <c r="AY123" s="214" t="s">
        <v>130</v>
      </c>
    </row>
    <row r="124" spans="1:65" s="12" customFormat="1" ht="22.9" customHeight="1" x14ac:dyDescent="0.2">
      <c r="B124" s="159"/>
      <c r="C124" s="160"/>
      <c r="D124" s="161" t="s">
        <v>73</v>
      </c>
      <c r="E124" s="173" t="s">
        <v>1214</v>
      </c>
      <c r="F124" s="173" t="s">
        <v>1215</v>
      </c>
      <c r="G124" s="160"/>
      <c r="H124" s="160"/>
      <c r="I124" s="163"/>
      <c r="J124" s="174">
        <f>BK124</f>
        <v>0</v>
      </c>
      <c r="K124" s="160"/>
      <c r="L124" s="165"/>
      <c r="M124" s="166"/>
      <c r="N124" s="167"/>
      <c r="O124" s="167"/>
      <c r="P124" s="168">
        <f>SUM(P125:P134)</f>
        <v>0</v>
      </c>
      <c r="Q124" s="167"/>
      <c r="R124" s="168">
        <f>SUM(R125:R134)</f>
        <v>0</v>
      </c>
      <c r="S124" s="167"/>
      <c r="T124" s="169">
        <f>SUM(T125:T134)</f>
        <v>0</v>
      </c>
      <c r="AR124" s="170" t="s">
        <v>160</v>
      </c>
      <c r="AT124" s="171" t="s">
        <v>73</v>
      </c>
      <c r="AU124" s="171" t="s">
        <v>82</v>
      </c>
      <c r="AY124" s="170" t="s">
        <v>130</v>
      </c>
      <c r="BK124" s="172">
        <f>SUM(BK125:BK134)</f>
        <v>0</v>
      </c>
    </row>
    <row r="125" spans="1:65" s="2" customFormat="1" ht="16.5" customHeight="1" x14ac:dyDescent="0.2">
      <c r="A125" s="36"/>
      <c r="B125" s="37"/>
      <c r="C125" s="175" t="s">
        <v>191</v>
      </c>
      <c r="D125" s="175" t="s">
        <v>132</v>
      </c>
      <c r="E125" s="176" t="s">
        <v>1216</v>
      </c>
      <c r="F125" s="177" t="s">
        <v>1217</v>
      </c>
      <c r="G125" s="178" t="s">
        <v>1218</v>
      </c>
      <c r="H125" s="179">
        <v>7</v>
      </c>
      <c r="I125" s="180"/>
      <c r="J125" s="181">
        <f>ROUND(I125*H125,2)</f>
        <v>0</v>
      </c>
      <c r="K125" s="177" t="s">
        <v>136</v>
      </c>
      <c r="L125" s="41"/>
      <c r="M125" s="182" t="s">
        <v>19</v>
      </c>
      <c r="N125" s="183" t="s">
        <v>45</v>
      </c>
      <c r="O125" s="66"/>
      <c r="P125" s="184">
        <f>O125*H125</f>
        <v>0</v>
      </c>
      <c r="Q125" s="184">
        <v>0</v>
      </c>
      <c r="R125" s="184">
        <f>Q125*H125</f>
        <v>0</v>
      </c>
      <c r="S125" s="184">
        <v>0</v>
      </c>
      <c r="T125" s="185">
        <f>S125*H125</f>
        <v>0</v>
      </c>
      <c r="U125" s="36"/>
      <c r="V125" s="36"/>
      <c r="W125" s="36"/>
      <c r="X125" s="36"/>
      <c r="Y125" s="36"/>
      <c r="Z125" s="36"/>
      <c r="AA125" s="36"/>
      <c r="AB125" s="36"/>
      <c r="AC125" s="36"/>
      <c r="AD125" s="36"/>
      <c r="AE125" s="36"/>
      <c r="AR125" s="186" t="s">
        <v>1168</v>
      </c>
      <c r="AT125" s="186" t="s">
        <v>132</v>
      </c>
      <c r="AU125" s="186" t="s">
        <v>84</v>
      </c>
      <c r="AY125" s="19" t="s">
        <v>130</v>
      </c>
      <c r="BE125" s="187">
        <f>IF(N125="základní",J125,0)</f>
        <v>0</v>
      </c>
      <c r="BF125" s="187">
        <f>IF(N125="snížená",J125,0)</f>
        <v>0</v>
      </c>
      <c r="BG125" s="187">
        <f>IF(N125="zákl. přenesená",J125,0)</f>
        <v>0</v>
      </c>
      <c r="BH125" s="187">
        <f>IF(N125="sníž. přenesená",J125,0)</f>
        <v>0</v>
      </c>
      <c r="BI125" s="187">
        <f>IF(N125="nulová",J125,0)</f>
        <v>0</v>
      </c>
      <c r="BJ125" s="19" t="s">
        <v>82</v>
      </c>
      <c r="BK125" s="187">
        <f>ROUND(I125*H125,2)</f>
        <v>0</v>
      </c>
      <c r="BL125" s="19" t="s">
        <v>1168</v>
      </c>
      <c r="BM125" s="186" t="s">
        <v>1219</v>
      </c>
    </row>
    <row r="126" spans="1:65" s="2" customFormat="1" ht="11.25" x14ac:dyDescent="0.2">
      <c r="A126" s="36"/>
      <c r="B126" s="37"/>
      <c r="C126" s="38"/>
      <c r="D126" s="188" t="s">
        <v>138</v>
      </c>
      <c r="E126" s="38"/>
      <c r="F126" s="189" t="s">
        <v>1220</v>
      </c>
      <c r="G126" s="38"/>
      <c r="H126" s="38"/>
      <c r="I126" s="190"/>
      <c r="J126" s="38"/>
      <c r="K126" s="38"/>
      <c r="L126" s="41"/>
      <c r="M126" s="191"/>
      <c r="N126" s="192"/>
      <c r="O126" s="66"/>
      <c r="P126" s="66"/>
      <c r="Q126" s="66"/>
      <c r="R126" s="66"/>
      <c r="S126" s="66"/>
      <c r="T126" s="67"/>
      <c r="U126" s="36"/>
      <c r="V126" s="36"/>
      <c r="W126" s="36"/>
      <c r="X126" s="36"/>
      <c r="Y126" s="36"/>
      <c r="Z126" s="36"/>
      <c r="AA126" s="36"/>
      <c r="AB126" s="36"/>
      <c r="AC126" s="36"/>
      <c r="AD126" s="36"/>
      <c r="AE126" s="36"/>
      <c r="AT126" s="19" t="s">
        <v>138</v>
      </c>
      <c r="AU126" s="19" t="s">
        <v>84</v>
      </c>
    </row>
    <row r="127" spans="1:65" s="2" customFormat="1" ht="29.25" x14ac:dyDescent="0.2">
      <c r="A127" s="36"/>
      <c r="B127" s="37"/>
      <c r="C127" s="38"/>
      <c r="D127" s="195" t="s">
        <v>492</v>
      </c>
      <c r="E127" s="38"/>
      <c r="F127" s="236" t="s">
        <v>1221</v>
      </c>
      <c r="G127" s="38"/>
      <c r="H127" s="38"/>
      <c r="I127" s="190"/>
      <c r="J127" s="38"/>
      <c r="K127" s="38"/>
      <c r="L127" s="41"/>
      <c r="M127" s="191"/>
      <c r="N127" s="192"/>
      <c r="O127" s="66"/>
      <c r="P127" s="66"/>
      <c r="Q127" s="66"/>
      <c r="R127" s="66"/>
      <c r="S127" s="66"/>
      <c r="T127" s="67"/>
      <c r="U127" s="36"/>
      <c r="V127" s="36"/>
      <c r="W127" s="36"/>
      <c r="X127" s="36"/>
      <c r="Y127" s="36"/>
      <c r="Z127" s="36"/>
      <c r="AA127" s="36"/>
      <c r="AB127" s="36"/>
      <c r="AC127" s="36"/>
      <c r="AD127" s="36"/>
      <c r="AE127" s="36"/>
      <c r="AT127" s="19" t="s">
        <v>492</v>
      </c>
      <c r="AU127" s="19" t="s">
        <v>84</v>
      </c>
    </row>
    <row r="128" spans="1:65" s="14" customFormat="1" ht="11.25" x14ac:dyDescent="0.2">
      <c r="B128" s="204"/>
      <c r="C128" s="205"/>
      <c r="D128" s="195" t="s">
        <v>140</v>
      </c>
      <c r="E128" s="206" t="s">
        <v>19</v>
      </c>
      <c r="F128" s="207" t="s">
        <v>1222</v>
      </c>
      <c r="G128" s="205"/>
      <c r="H128" s="208">
        <v>1</v>
      </c>
      <c r="I128" s="209"/>
      <c r="J128" s="205"/>
      <c r="K128" s="205"/>
      <c r="L128" s="210"/>
      <c r="M128" s="211"/>
      <c r="N128" s="212"/>
      <c r="O128" s="212"/>
      <c r="P128" s="212"/>
      <c r="Q128" s="212"/>
      <c r="R128" s="212"/>
      <c r="S128" s="212"/>
      <c r="T128" s="213"/>
      <c r="AT128" s="214" t="s">
        <v>140</v>
      </c>
      <c r="AU128" s="214" t="s">
        <v>84</v>
      </c>
      <c r="AV128" s="14" t="s">
        <v>84</v>
      </c>
      <c r="AW128" s="14" t="s">
        <v>35</v>
      </c>
      <c r="AX128" s="14" t="s">
        <v>74</v>
      </c>
      <c r="AY128" s="214" t="s">
        <v>130</v>
      </c>
    </row>
    <row r="129" spans="1:65" s="14" customFormat="1" ht="11.25" x14ac:dyDescent="0.2">
      <c r="B129" s="204"/>
      <c r="C129" s="205"/>
      <c r="D129" s="195" t="s">
        <v>140</v>
      </c>
      <c r="E129" s="206" t="s">
        <v>19</v>
      </c>
      <c r="F129" s="207" t="s">
        <v>1223</v>
      </c>
      <c r="G129" s="205"/>
      <c r="H129" s="208">
        <v>2</v>
      </c>
      <c r="I129" s="209"/>
      <c r="J129" s="205"/>
      <c r="K129" s="205"/>
      <c r="L129" s="210"/>
      <c r="M129" s="211"/>
      <c r="N129" s="212"/>
      <c r="O129" s="212"/>
      <c r="P129" s="212"/>
      <c r="Q129" s="212"/>
      <c r="R129" s="212"/>
      <c r="S129" s="212"/>
      <c r="T129" s="213"/>
      <c r="AT129" s="214" t="s">
        <v>140</v>
      </c>
      <c r="AU129" s="214" t="s">
        <v>84</v>
      </c>
      <c r="AV129" s="14" t="s">
        <v>84</v>
      </c>
      <c r="AW129" s="14" t="s">
        <v>35</v>
      </c>
      <c r="AX129" s="14" t="s">
        <v>74</v>
      </c>
      <c r="AY129" s="214" t="s">
        <v>130</v>
      </c>
    </row>
    <row r="130" spans="1:65" s="14" customFormat="1" ht="11.25" x14ac:dyDescent="0.2">
      <c r="B130" s="204"/>
      <c r="C130" s="205"/>
      <c r="D130" s="195" t="s">
        <v>140</v>
      </c>
      <c r="E130" s="206" t="s">
        <v>19</v>
      </c>
      <c r="F130" s="207" t="s">
        <v>1224</v>
      </c>
      <c r="G130" s="205"/>
      <c r="H130" s="208">
        <v>4</v>
      </c>
      <c r="I130" s="209"/>
      <c r="J130" s="205"/>
      <c r="K130" s="205"/>
      <c r="L130" s="210"/>
      <c r="M130" s="211"/>
      <c r="N130" s="212"/>
      <c r="O130" s="212"/>
      <c r="P130" s="212"/>
      <c r="Q130" s="212"/>
      <c r="R130" s="212"/>
      <c r="S130" s="212"/>
      <c r="T130" s="213"/>
      <c r="AT130" s="214" t="s">
        <v>140</v>
      </c>
      <c r="AU130" s="214" t="s">
        <v>84</v>
      </c>
      <c r="AV130" s="14" t="s">
        <v>84</v>
      </c>
      <c r="AW130" s="14" t="s">
        <v>35</v>
      </c>
      <c r="AX130" s="14" t="s">
        <v>74</v>
      </c>
      <c r="AY130" s="214" t="s">
        <v>130</v>
      </c>
    </row>
    <row r="131" spans="1:65" s="15" customFormat="1" ht="11.25" x14ac:dyDescent="0.2">
      <c r="B131" s="215"/>
      <c r="C131" s="216"/>
      <c r="D131" s="195" t="s">
        <v>140</v>
      </c>
      <c r="E131" s="217" t="s">
        <v>19</v>
      </c>
      <c r="F131" s="218" t="s">
        <v>143</v>
      </c>
      <c r="G131" s="216"/>
      <c r="H131" s="219">
        <v>7</v>
      </c>
      <c r="I131" s="220"/>
      <c r="J131" s="216"/>
      <c r="K131" s="216"/>
      <c r="L131" s="221"/>
      <c r="M131" s="222"/>
      <c r="N131" s="223"/>
      <c r="O131" s="223"/>
      <c r="P131" s="223"/>
      <c r="Q131" s="223"/>
      <c r="R131" s="223"/>
      <c r="S131" s="223"/>
      <c r="T131" s="224"/>
      <c r="AT131" s="225" t="s">
        <v>140</v>
      </c>
      <c r="AU131" s="225" t="s">
        <v>84</v>
      </c>
      <c r="AV131" s="15" t="s">
        <v>137</v>
      </c>
      <c r="AW131" s="15" t="s">
        <v>35</v>
      </c>
      <c r="AX131" s="15" t="s">
        <v>82</v>
      </c>
      <c r="AY131" s="225" t="s">
        <v>130</v>
      </c>
    </row>
    <row r="132" spans="1:65" s="2" customFormat="1" ht="24.2" customHeight="1" x14ac:dyDescent="0.2">
      <c r="A132" s="36"/>
      <c r="B132" s="37"/>
      <c r="C132" s="175" t="s">
        <v>197</v>
      </c>
      <c r="D132" s="175" t="s">
        <v>132</v>
      </c>
      <c r="E132" s="176" t="s">
        <v>1225</v>
      </c>
      <c r="F132" s="177" t="s">
        <v>1226</v>
      </c>
      <c r="G132" s="178" t="s">
        <v>1167</v>
      </c>
      <c r="H132" s="179">
        <v>1</v>
      </c>
      <c r="I132" s="180"/>
      <c r="J132" s="181">
        <f>ROUND(I132*H132,2)</f>
        <v>0</v>
      </c>
      <c r="K132" s="177" t="s">
        <v>136</v>
      </c>
      <c r="L132" s="41"/>
      <c r="M132" s="182" t="s">
        <v>19</v>
      </c>
      <c r="N132" s="183" t="s">
        <v>45</v>
      </c>
      <c r="O132" s="66"/>
      <c r="P132" s="184">
        <f>O132*H132</f>
        <v>0</v>
      </c>
      <c r="Q132" s="184">
        <v>0</v>
      </c>
      <c r="R132" s="184">
        <f>Q132*H132</f>
        <v>0</v>
      </c>
      <c r="S132" s="184">
        <v>0</v>
      </c>
      <c r="T132" s="185">
        <f>S132*H132</f>
        <v>0</v>
      </c>
      <c r="U132" s="36"/>
      <c r="V132" s="36"/>
      <c r="W132" s="36"/>
      <c r="X132" s="36"/>
      <c r="Y132" s="36"/>
      <c r="Z132" s="36"/>
      <c r="AA132" s="36"/>
      <c r="AB132" s="36"/>
      <c r="AC132" s="36"/>
      <c r="AD132" s="36"/>
      <c r="AE132" s="36"/>
      <c r="AR132" s="186" t="s">
        <v>1168</v>
      </c>
      <c r="AT132" s="186" t="s">
        <v>132</v>
      </c>
      <c r="AU132" s="186" t="s">
        <v>84</v>
      </c>
      <c r="AY132" s="19" t="s">
        <v>130</v>
      </c>
      <c r="BE132" s="187">
        <f>IF(N132="základní",J132,0)</f>
        <v>0</v>
      </c>
      <c r="BF132" s="187">
        <f>IF(N132="snížená",J132,0)</f>
        <v>0</v>
      </c>
      <c r="BG132" s="187">
        <f>IF(N132="zákl. přenesená",J132,0)</f>
        <v>0</v>
      </c>
      <c r="BH132" s="187">
        <f>IF(N132="sníž. přenesená",J132,0)</f>
        <v>0</v>
      </c>
      <c r="BI132" s="187">
        <f>IF(N132="nulová",J132,0)</f>
        <v>0</v>
      </c>
      <c r="BJ132" s="19" t="s">
        <v>82</v>
      </c>
      <c r="BK132" s="187">
        <f>ROUND(I132*H132,2)</f>
        <v>0</v>
      </c>
      <c r="BL132" s="19" t="s">
        <v>1168</v>
      </c>
      <c r="BM132" s="186" t="s">
        <v>1227</v>
      </c>
    </row>
    <row r="133" spans="1:65" s="2" customFormat="1" ht="11.25" x14ac:dyDescent="0.2">
      <c r="A133" s="36"/>
      <c r="B133" s="37"/>
      <c r="C133" s="38"/>
      <c r="D133" s="188" t="s">
        <v>138</v>
      </c>
      <c r="E133" s="38"/>
      <c r="F133" s="189" t="s">
        <v>1228</v>
      </c>
      <c r="G133" s="38"/>
      <c r="H133" s="38"/>
      <c r="I133" s="190"/>
      <c r="J133" s="38"/>
      <c r="K133" s="38"/>
      <c r="L133" s="41"/>
      <c r="M133" s="191"/>
      <c r="N133" s="192"/>
      <c r="O133" s="66"/>
      <c r="P133" s="66"/>
      <c r="Q133" s="66"/>
      <c r="R133" s="66"/>
      <c r="S133" s="66"/>
      <c r="T133" s="67"/>
      <c r="U133" s="36"/>
      <c r="V133" s="36"/>
      <c r="W133" s="36"/>
      <c r="X133" s="36"/>
      <c r="Y133" s="36"/>
      <c r="Z133" s="36"/>
      <c r="AA133" s="36"/>
      <c r="AB133" s="36"/>
      <c r="AC133" s="36"/>
      <c r="AD133" s="36"/>
      <c r="AE133" s="36"/>
      <c r="AT133" s="19" t="s">
        <v>138</v>
      </c>
      <c r="AU133" s="19" t="s">
        <v>84</v>
      </c>
    </row>
    <row r="134" spans="1:65" s="14" customFormat="1" ht="11.25" x14ac:dyDescent="0.2">
      <c r="B134" s="204"/>
      <c r="C134" s="205"/>
      <c r="D134" s="195" t="s">
        <v>140</v>
      </c>
      <c r="E134" s="206" t="s">
        <v>19</v>
      </c>
      <c r="F134" s="207" t="s">
        <v>82</v>
      </c>
      <c r="G134" s="205"/>
      <c r="H134" s="208">
        <v>1</v>
      </c>
      <c r="I134" s="209"/>
      <c r="J134" s="205"/>
      <c r="K134" s="205"/>
      <c r="L134" s="210"/>
      <c r="M134" s="211"/>
      <c r="N134" s="212"/>
      <c r="O134" s="212"/>
      <c r="P134" s="212"/>
      <c r="Q134" s="212"/>
      <c r="R134" s="212"/>
      <c r="S134" s="212"/>
      <c r="T134" s="213"/>
      <c r="AT134" s="214" t="s">
        <v>140</v>
      </c>
      <c r="AU134" s="214" t="s">
        <v>84</v>
      </c>
      <c r="AV134" s="14" t="s">
        <v>84</v>
      </c>
      <c r="AW134" s="14" t="s">
        <v>35</v>
      </c>
      <c r="AX134" s="14" t="s">
        <v>82</v>
      </c>
      <c r="AY134" s="214" t="s">
        <v>130</v>
      </c>
    </row>
    <row r="135" spans="1:65" s="12" customFormat="1" ht="22.9" customHeight="1" x14ac:dyDescent="0.2">
      <c r="B135" s="159"/>
      <c r="C135" s="160"/>
      <c r="D135" s="161" t="s">
        <v>73</v>
      </c>
      <c r="E135" s="173" t="s">
        <v>1229</v>
      </c>
      <c r="F135" s="173" t="s">
        <v>1230</v>
      </c>
      <c r="G135" s="160"/>
      <c r="H135" s="160"/>
      <c r="I135" s="163"/>
      <c r="J135" s="174">
        <f>BK135</f>
        <v>0</v>
      </c>
      <c r="K135" s="160"/>
      <c r="L135" s="165"/>
      <c r="M135" s="166"/>
      <c r="N135" s="167"/>
      <c r="O135" s="167"/>
      <c r="P135" s="168">
        <f>SUM(P136:P139)</f>
        <v>0</v>
      </c>
      <c r="Q135" s="167"/>
      <c r="R135" s="168">
        <f>SUM(R136:R139)</f>
        <v>0</v>
      </c>
      <c r="S135" s="167"/>
      <c r="T135" s="169">
        <f>SUM(T136:T139)</f>
        <v>0</v>
      </c>
      <c r="AR135" s="170" t="s">
        <v>160</v>
      </c>
      <c r="AT135" s="171" t="s">
        <v>73</v>
      </c>
      <c r="AU135" s="171" t="s">
        <v>82</v>
      </c>
      <c r="AY135" s="170" t="s">
        <v>130</v>
      </c>
      <c r="BK135" s="172">
        <f>SUM(BK136:BK139)</f>
        <v>0</v>
      </c>
    </row>
    <row r="136" spans="1:65" s="2" customFormat="1" ht="16.5" customHeight="1" x14ac:dyDescent="0.2">
      <c r="A136" s="36"/>
      <c r="B136" s="37"/>
      <c r="C136" s="175" t="s">
        <v>204</v>
      </c>
      <c r="D136" s="175" t="s">
        <v>132</v>
      </c>
      <c r="E136" s="176" t="s">
        <v>1231</v>
      </c>
      <c r="F136" s="177" t="s">
        <v>1232</v>
      </c>
      <c r="G136" s="178" t="s">
        <v>1081</v>
      </c>
      <c r="H136" s="179">
        <v>224</v>
      </c>
      <c r="I136" s="180"/>
      <c r="J136" s="181">
        <f>ROUND(I136*H136,2)</f>
        <v>0</v>
      </c>
      <c r="K136" s="177" t="s">
        <v>19</v>
      </c>
      <c r="L136" s="41"/>
      <c r="M136" s="182" t="s">
        <v>19</v>
      </c>
      <c r="N136" s="183" t="s">
        <v>45</v>
      </c>
      <c r="O136" s="66"/>
      <c r="P136" s="184">
        <f>O136*H136</f>
        <v>0</v>
      </c>
      <c r="Q136" s="184">
        <v>0</v>
      </c>
      <c r="R136" s="184">
        <f>Q136*H136</f>
        <v>0</v>
      </c>
      <c r="S136" s="184">
        <v>0</v>
      </c>
      <c r="T136" s="185">
        <f>S136*H136</f>
        <v>0</v>
      </c>
      <c r="U136" s="36"/>
      <c r="V136" s="36"/>
      <c r="W136" s="36"/>
      <c r="X136" s="36"/>
      <c r="Y136" s="36"/>
      <c r="Z136" s="36"/>
      <c r="AA136" s="36"/>
      <c r="AB136" s="36"/>
      <c r="AC136" s="36"/>
      <c r="AD136" s="36"/>
      <c r="AE136" s="36"/>
      <c r="AR136" s="186" t="s">
        <v>1168</v>
      </c>
      <c r="AT136" s="186" t="s">
        <v>132</v>
      </c>
      <c r="AU136" s="186" t="s">
        <v>84</v>
      </c>
      <c r="AY136" s="19" t="s">
        <v>130</v>
      </c>
      <c r="BE136" s="187">
        <f>IF(N136="základní",J136,0)</f>
        <v>0</v>
      </c>
      <c r="BF136" s="187">
        <f>IF(N136="snížená",J136,0)</f>
        <v>0</v>
      </c>
      <c r="BG136" s="187">
        <f>IF(N136="zákl. přenesená",J136,0)</f>
        <v>0</v>
      </c>
      <c r="BH136" s="187">
        <f>IF(N136="sníž. přenesená",J136,0)</f>
        <v>0</v>
      </c>
      <c r="BI136" s="187">
        <f>IF(N136="nulová",J136,0)</f>
        <v>0</v>
      </c>
      <c r="BJ136" s="19" t="s">
        <v>82</v>
      </c>
      <c r="BK136" s="187">
        <f>ROUND(I136*H136,2)</f>
        <v>0</v>
      </c>
      <c r="BL136" s="19" t="s">
        <v>1168</v>
      </c>
      <c r="BM136" s="186" t="s">
        <v>1233</v>
      </c>
    </row>
    <row r="137" spans="1:65" s="14" customFormat="1" ht="11.25" x14ac:dyDescent="0.2">
      <c r="B137" s="204"/>
      <c r="C137" s="205"/>
      <c r="D137" s="195" t="s">
        <v>140</v>
      </c>
      <c r="E137" s="206" t="s">
        <v>19</v>
      </c>
      <c r="F137" s="207" t="s">
        <v>1234</v>
      </c>
      <c r="G137" s="205"/>
      <c r="H137" s="208">
        <v>64</v>
      </c>
      <c r="I137" s="209"/>
      <c r="J137" s="205"/>
      <c r="K137" s="205"/>
      <c r="L137" s="210"/>
      <c r="M137" s="211"/>
      <c r="N137" s="212"/>
      <c r="O137" s="212"/>
      <c r="P137" s="212"/>
      <c r="Q137" s="212"/>
      <c r="R137" s="212"/>
      <c r="S137" s="212"/>
      <c r="T137" s="213"/>
      <c r="AT137" s="214" t="s">
        <v>140</v>
      </c>
      <c r="AU137" s="214" t="s">
        <v>84</v>
      </c>
      <c r="AV137" s="14" t="s">
        <v>84</v>
      </c>
      <c r="AW137" s="14" t="s">
        <v>35</v>
      </c>
      <c r="AX137" s="14" t="s">
        <v>74</v>
      </c>
      <c r="AY137" s="214" t="s">
        <v>130</v>
      </c>
    </row>
    <row r="138" spans="1:65" s="14" customFormat="1" ht="11.25" x14ac:dyDescent="0.2">
      <c r="B138" s="204"/>
      <c r="C138" s="205"/>
      <c r="D138" s="195" t="s">
        <v>140</v>
      </c>
      <c r="E138" s="206" t="s">
        <v>19</v>
      </c>
      <c r="F138" s="207" t="s">
        <v>1235</v>
      </c>
      <c r="G138" s="205"/>
      <c r="H138" s="208">
        <v>160</v>
      </c>
      <c r="I138" s="209"/>
      <c r="J138" s="205"/>
      <c r="K138" s="205"/>
      <c r="L138" s="210"/>
      <c r="M138" s="211"/>
      <c r="N138" s="212"/>
      <c r="O138" s="212"/>
      <c r="P138" s="212"/>
      <c r="Q138" s="212"/>
      <c r="R138" s="212"/>
      <c r="S138" s="212"/>
      <c r="T138" s="213"/>
      <c r="AT138" s="214" t="s">
        <v>140</v>
      </c>
      <c r="AU138" s="214" t="s">
        <v>84</v>
      </c>
      <c r="AV138" s="14" t="s">
        <v>84</v>
      </c>
      <c r="AW138" s="14" t="s">
        <v>35</v>
      </c>
      <c r="AX138" s="14" t="s">
        <v>74</v>
      </c>
      <c r="AY138" s="214" t="s">
        <v>130</v>
      </c>
    </row>
    <row r="139" spans="1:65" s="15" customFormat="1" ht="11.25" x14ac:dyDescent="0.2">
      <c r="B139" s="215"/>
      <c r="C139" s="216"/>
      <c r="D139" s="195" t="s">
        <v>140</v>
      </c>
      <c r="E139" s="217" t="s">
        <v>19</v>
      </c>
      <c r="F139" s="218" t="s">
        <v>143</v>
      </c>
      <c r="G139" s="216"/>
      <c r="H139" s="219">
        <v>224</v>
      </c>
      <c r="I139" s="220"/>
      <c r="J139" s="216"/>
      <c r="K139" s="216"/>
      <c r="L139" s="221"/>
      <c r="M139" s="222"/>
      <c r="N139" s="223"/>
      <c r="O139" s="223"/>
      <c r="P139" s="223"/>
      <c r="Q139" s="223"/>
      <c r="R139" s="223"/>
      <c r="S139" s="223"/>
      <c r="T139" s="224"/>
      <c r="AT139" s="225" t="s">
        <v>140</v>
      </c>
      <c r="AU139" s="225" t="s">
        <v>84</v>
      </c>
      <c r="AV139" s="15" t="s">
        <v>137</v>
      </c>
      <c r="AW139" s="15" t="s">
        <v>35</v>
      </c>
      <c r="AX139" s="15" t="s">
        <v>82</v>
      </c>
      <c r="AY139" s="225" t="s">
        <v>130</v>
      </c>
    </row>
    <row r="140" spans="1:65" s="12" customFormat="1" ht="22.9" customHeight="1" x14ac:dyDescent="0.2">
      <c r="B140" s="159"/>
      <c r="C140" s="160"/>
      <c r="D140" s="161" t="s">
        <v>73</v>
      </c>
      <c r="E140" s="173" t="s">
        <v>1236</v>
      </c>
      <c r="F140" s="173" t="s">
        <v>1237</v>
      </c>
      <c r="G140" s="160"/>
      <c r="H140" s="160"/>
      <c r="I140" s="163"/>
      <c r="J140" s="174">
        <f>BK140</f>
        <v>0</v>
      </c>
      <c r="K140" s="160"/>
      <c r="L140" s="165"/>
      <c r="M140" s="166"/>
      <c r="N140" s="167"/>
      <c r="O140" s="167"/>
      <c r="P140" s="168">
        <f>SUM(P141:P154)</f>
        <v>0</v>
      </c>
      <c r="Q140" s="167"/>
      <c r="R140" s="168">
        <f>SUM(R141:R154)</f>
        <v>0</v>
      </c>
      <c r="S140" s="167"/>
      <c r="T140" s="169">
        <f>SUM(T141:T154)</f>
        <v>0</v>
      </c>
      <c r="AR140" s="170" t="s">
        <v>160</v>
      </c>
      <c r="AT140" s="171" t="s">
        <v>73</v>
      </c>
      <c r="AU140" s="171" t="s">
        <v>82</v>
      </c>
      <c r="AY140" s="170" t="s">
        <v>130</v>
      </c>
      <c r="BK140" s="172">
        <f>SUM(BK141:BK154)</f>
        <v>0</v>
      </c>
    </row>
    <row r="141" spans="1:65" s="2" customFormat="1" ht="16.5" customHeight="1" x14ac:dyDescent="0.2">
      <c r="A141" s="36"/>
      <c r="B141" s="37"/>
      <c r="C141" s="175" t="s">
        <v>211</v>
      </c>
      <c r="D141" s="175" t="s">
        <v>132</v>
      </c>
      <c r="E141" s="176" t="s">
        <v>1238</v>
      </c>
      <c r="F141" s="177" t="s">
        <v>1239</v>
      </c>
      <c r="G141" s="178" t="s">
        <v>1201</v>
      </c>
      <c r="H141" s="256"/>
      <c r="I141" s="180"/>
      <c r="J141" s="181">
        <f>ROUND(I141*H141,2)</f>
        <v>0</v>
      </c>
      <c r="K141" s="177" t="s">
        <v>136</v>
      </c>
      <c r="L141" s="41"/>
      <c r="M141" s="182" t="s">
        <v>19</v>
      </c>
      <c r="N141" s="183" t="s">
        <v>45</v>
      </c>
      <c r="O141" s="66"/>
      <c r="P141" s="184">
        <f>O141*H141</f>
        <v>0</v>
      </c>
      <c r="Q141" s="184">
        <v>0</v>
      </c>
      <c r="R141" s="184">
        <f>Q141*H141</f>
        <v>0</v>
      </c>
      <c r="S141" s="184">
        <v>0</v>
      </c>
      <c r="T141" s="185">
        <f>S141*H141</f>
        <v>0</v>
      </c>
      <c r="U141" s="36"/>
      <c r="V141" s="36"/>
      <c r="W141" s="36"/>
      <c r="X141" s="36"/>
      <c r="Y141" s="36"/>
      <c r="Z141" s="36"/>
      <c r="AA141" s="36"/>
      <c r="AB141" s="36"/>
      <c r="AC141" s="36"/>
      <c r="AD141" s="36"/>
      <c r="AE141" s="36"/>
      <c r="AR141" s="186" t="s">
        <v>1168</v>
      </c>
      <c r="AT141" s="186" t="s">
        <v>132</v>
      </c>
      <c r="AU141" s="186" t="s">
        <v>84</v>
      </c>
      <c r="AY141" s="19" t="s">
        <v>130</v>
      </c>
      <c r="BE141" s="187">
        <f>IF(N141="základní",J141,0)</f>
        <v>0</v>
      </c>
      <c r="BF141" s="187">
        <f>IF(N141="snížená",J141,0)</f>
        <v>0</v>
      </c>
      <c r="BG141" s="187">
        <f>IF(N141="zákl. přenesená",J141,0)</f>
        <v>0</v>
      </c>
      <c r="BH141" s="187">
        <f>IF(N141="sníž. přenesená",J141,0)</f>
        <v>0</v>
      </c>
      <c r="BI141" s="187">
        <f>IF(N141="nulová",J141,0)</f>
        <v>0</v>
      </c>
      <c r="BJ141" s="19" t="s">
        <v>82</v>
      </c>
      <c r="BK141" s="187">
        <f>ROUND(I141*H141,2)</f>
        <v>0</v>
      </c>
      <c r="BL141" s="19" t="s">
        <v>1168</v>
      </c>
      <c r="BM141" s="186" t="s">
        <v>1240</v>
      </c>
    </row>
    <row r="142" spans="1:65" s="2" customFormat="1" ht="11.25" x14ac:dyDescent="0.2">
      <c r="A142" s="36"/>
      <c r="B142" s="37"/>
      <c r="C142" s="38"/>
      <c r="D142" s="188" t="s">
        <v>138</v>
      </c>
      <c r="E142" s="38"/>
      <c r="F142" s="189" t="s">
        <v>1241</v>
      </c>
      <c r="G142" s="38"/>
      <c r="H142" s="38"/>
      <c r="I142" s="190"/>
      <c r="J142" s="38"/>
      <c r="K142" s="38"/>
      <c r="L142" s="41"/>
      <c r="M142" s="191"/>
      <c r="N142" s="192"/>
      <c r="O142" s="66"/>
      <c r="P142" s="66"/>
      <c r="Q142" s="66"/>
      <c r="R142" s="66"/>
      <c r="S142" s="66"/>
      <c r="T142" s="67"/>
      <c r="U142" s="36"/>
      <c r="V142" s="36"/>
      <c r="W142" s="36"/>
      <c r="X142" s="36"/>
      <c r="Y142" s="36"/>
      <c r="Z142" s="36"/>
      <c r="AA142" s="36"/>
      <c r="AB142" s="36"/>
      <c r="AC142" s="36"/>
      <c r="AD142" s="36"/>
      <c r="AE142" s="36"/>
      <c r="AT142" s="19" t="s">
        <v>138</v>
      </c>
      <c r="AU142" s="19" t="s">
        <v>84</v>
      </c>
    </row>
    <row r="143" spans="1:65" s="2" customFormat="1" ht="58.5" x14ac:dyDescent="0.2">
      <c r="A143" s="36"/>
      <c r="B143" s="37"/>
      <c r="C143" s="38"/>
      <c r="D143" s="195" t="s">
        <v>492</v>
      </c>
      <c r="E143" s="38"/>
      <c r="F143" s="236" t="s">
        <v>1242</v>
      </c>
      <c r="G143" s="38"/>
      <c r="H143" s="38"/>
      <c r="I143" s="190"/>
      <c r="J143" s="38"/>
      <c r="K143" s="38"/>
      <c r="L143" s="41"/>
      <c r="M143" s="191"/>
      <c r="N143" s="192"/>
      <c r="O143" s="66"/>
      <c r="P143" s="66"/>
      <c r="Q143" s="66"/>
      <c r="R143" s="66"/>
      <c r="S143" s="66"/>
      <c r="T143" s="67"/>
      <c r="U143" s="36"/>
      <c r="V143" s="36"/>
      <c r="W143" s="36"/>
      <c r="X143" s="36"/>
      <c r="Y143" s="36"/>
      <c r="Z143" s="36"/>
      <c r="AA143" s="36"/>
      <c r="AB143" s="36"/>
      <c r="AC143" s="36"/>
      <c r="AD143" s="36"/>
      <c r="AE143" s="36"/>
      <c r="AT143" s="19" t="s">
        <v>492</v>
      </c>
      <c r="AU143" s="19" t="s">
        <v>84</v>
      </c>
    </row>
    <row r="144" spans="1:65" s="13" customFormat="1" ht="11.25" x14ac:dyDescent="0.2">
      <c r="B144" s="193"/>
      <c r="C144" s="194"/>
      <c r="D144" s="195" t="s">
        <v>140</v>
      </c>
      <c r="E144" s="196" t="s">
        <v>19</v>
      </c>
      <c r="F144" s="197" t="s">
        <v>1205</v>
      </c>
      <c r="G144" s="194"/>
      <c r="H144" s="196" t="s">
        <v>19</v>
      </c>
      <c r="I144" s="198"/>
      <c r="J144" s="194"/>
      <c r="K144" s="194"/>
      <c r="L144" s="199"/>
      <c r="M144" s="200"/>
      <c r="N144" s="201"/>
      <c r="O144" s="201"/>
      <c r="P144" s="201"/>
      <c r="Q144" s="201"/>
      <c r="R144" s="201"/>
      <c r="S144" s="201"/>
      <c r="T144" s="202"/>
      <c r="AT144" s="203" t="s">
        <v>140</v>
      </c>
      <c r="AU144" s="203" t="s">
        <v>84</v>
      </c>
      <c r="AV144" s="13" t="s">
        <v>82</v>
      </c>
      <c r="AW144" s="13" t="s">
        <v>35</v>
      </c>
      <c r="AX144" s="13" t="s">
        <v>74</v>
      </c>
      <c r="AY144" s="203" t="s">
        <v>130</v>
      </c>
    </row>
    <row r="145" spans="1:65" s="13" customFormat="1" ht="11.25" x14ac:dyDescent="0.2">
      <c r="B145" s="193"/>
      <c r="C145" s="194"/>
      <c r="D145" s="195" t="s">
        <v>140</v>
      </c>
      <c r="E145" s="196" t="s">
        <v>19</v>
      </c>
      <c r="F145" s="197" t="s">
        <v>1206</v>
      </c>
      <c r="G145" s="194"/>
      <c r="H145" s="196" t="s">
        <v>19</v>
      </c>
      <c r="I145" s="198"/>
      <c r="J145" s="194"/>
      <c r="K145" s="194"/>
      <c r="L145" s="199"/>
      <c r="M145" s="200"/>
      <c r="N145" s="201"/>
      <c r="O145" s="201"/>
      <c r="P145" s="201"/>
      <c r="Q145" s="201"/>
      <c r="R145" s="201"/>
      <c r="S145" s="201"/>
      <c r="T145" s="202"/>
      <c r="AT145" s="203" t="s">
        <v>140</v>
      </c>
      <c r="AU145" s="203" t="s">
        <v>84</v>
      </c>
      <c r="AV145" s="13" t="s">
        <v>82</v>
      </c>
      <c r="AW145" s="13" t="s">
        <v>35</v>
      </c>
      <c r="AX145" s="13" t="s">
        <v>74</v>
      </c>
      <c r="AY145" s="203" t="s">
        <v>130</v>
      </c>
    </row>
    <row r="146" spans="1:65" s="13" customFormat="1" ht="11.25" x14ac:dyDescent="0.2">
      <c r="B146" s="193"/>
      <c r="C146" s="194"/>
      <c r="D146" s="195" t="s">
        <v>140</v>
      </c>
      <c r="E146" s="196" t="s">
        <v>19</v>
      </c>
      <c r="F146" s="197" t="s">
        <v>1207</v>
      </c>
      <c r="G146" s="194"/>
      <c r="H146" s="196" t="s">
        <v>19</v>
      </c>
      <c r="I146" s="198"/>
      <c r="J146" s="194"/>
      <c r="K146" s="194"/>
      <c r="L146" s="199"/>
      <c r="M146" s="200"/>
      <c r="N146" s="201"/>
      <c r="O146" s="201"/>
      <c r="P146" s="201"/>
      <c r="Q146" s="201"/>
      <c r="R146" s="201"/>
      <c r="S146" s="201"/>
      <c r="T146" s="202"/>
      <c r="AT146" s="203" t="s">
        <v>140</v>
      </c>
      <c r="AU146" s="203" t="s">
        <v>84</v>
      </c>
      <c r="AV146" s="13" t="s">
        <v>82</v>
      </c>
      <c r="AW146" s="13" t="s">
        <v>35</v>
      </c>
      <c r="AX146" s="13" t="s">
        <v>74</v>
      </c>
      <c r="AY146" s="203" t="s">
        <v>130</v>
      </c>
    </row>
    <row r="147" spans="1:65" s="15" customFormat="1" ht="11.25" x14ac:dyDescent="0.2">
      <c r="B147" s="215"/>
      <c r="C147" s="216"/>
      <c r="D147" s="195" t="s">
        <v>140</v>
      </c>
      <c r="E147" s="217" t="s">
        <v>19</v>
      </c>
      <c r="F147" s="218" t="s">
        <v>143</v>
      </c>
      <c r="G147" s="216"/>
      <c r="H147" s="219">
        <v>0</v>
      </c>
      <c r="I147" s="220"/>
      <c r="J147" s="216"/>
      <c r="K147" s="216"/>
      <c r="L147" s="221"/>
      <c r="M147" s="222"/>
      <c r="N147" s="223"/>
      <c r="O147" s="223"/>
      <c r="P147" s="223"/>
      <c r="Q147" s="223"/>
      <c r="R147" s="223"/>
      <c r="S147" s="223"/>
      <c r="T147" s="224"/>
      <c r="AT147" s="225" t="s">
        <v>140</v>
      </c>
      <c r="AU147" s="225" t="s">
        <v>84</v>
      </c>
      <c r="AV147" s="15" t="s">
        <v>137</v>
      </c>
      <c r="AW147" s="15" t="s">
        <v>35</v>
      </c>
      <c r="AX147" s="15" t="s">
        <v>82</v>
      </c>
      <c r="AY147" s="225" t="s">
        <v>130</v>
      </c>
    </row>
    <row r="148" spans="1:65" s="2" customFormat="1" ht="16.5" customHeight="1" x14ac:dyDescent="0.2">
      <c r="A148" s="36"/>
      <c r="B148" s="37"/>
      <c r="C148" s="175" t="s">
        <v>218</v>
      </c>
      <c r="D148" s="175" t="s">
        <v>132</v>
      </c>
      <c r="E148" s="176" t="s">
        <v>1243</v>
      </c>
      <c r="F148" s="177" t="s">
        <v>1244</v>
      </c>
      <c r="G148" s="178" t="s">
        <v>1201</v>
      </c>
      <c r="H148" s="256"/>
      <c r="I148" s="180"/>
      <c r="J148" s="181">
        <f>ROUND(I148*H148,2)</f>
        <v>0</v>
      </c>
      <c r="K148" s="177" t="s">
        <v>136</v>
      </c>
      <c r="L148" s="41"/>
      <c r="M148" s="182" t="s">
        <v>19</v>
      </c>
      <c r="N148" s="183" t="s">
        <v>45</v>
      </c>
      <c r="O148" s="66"/>
      <c r="P148" s="184">
        <f>O148*H148</f>
        <v>0</v>
      </c>
      <c r="Q148" s="184">
        <v>0</v>
      </c>
      <c r="R148" s="184">
        <f>Q148*H148</f>
        <v>0</v>
      </c>
      <c r="S148" s="184">
        <v>0</v>
      </c>
      <c r="T148" s="185">
        <f>S148*H148</f>
        <v>0</v>
      </c>
      <c r="U148" s="36"/>
      <c r="V148" s="36"/>
      <c r="W148" s="36"/>
      <c r="X148" s="36"/>
      <c r="Y148" s="36"/>
      <c r="Z148" s="36"/>
      <c r="AA148" s="36"/>
      <c r="AB148" s="36"/>
      <c r="AC148" s="36"/>
      <c r="AD148" s="36"/>
      <c r="AE148" s="36"/>
      <c r="AR148" s="186" t="s">
        <v>1168</v>
      </c>
      <c r="AT148" s="186" t="s">
        <v>132</v>
      </c>
      <c r="AU148" s="186" t="s">
        <v>84</v>
      </c>
      <c r="AY148" s="19" t="s">
        <v>130</v>
      </c>
      <c r="BE148" s="187">
        <f>IF(N148="základní",J148,0)</f>
        <v>0</v>
      </c>
      <c r="BF148" s="187">
        <f>IF(N148="snížená",J148,0)</f>
        <v>0</v>
      </c>
      <c r="BG148" s="187">
        <f>IF(N148="zákl. přenesená",J148,0)</f>
        <v>0</v>
      </c>
      <c r="BH148" s="187">
        <f>IF(N148="sníž. přenesená",J148,0)</f>
        <v>0</v>
      </c>
      <c r="BI148" s="187">
        <f>IF(N148="nulová",J148,0)</f>
        <v>0</v>
      </c>
      <c r="BJ148" s="19" t="s">
        <v>82</v>
      </c>
      <c r="BK148" s="187">
        <f>ROUND(I148*H148,2)</f>
        <v>0</v>
      </c>
      <c r="BL148" s="19" t="s">
        <v>1168</v>
      </c>
      <c r="BM148" s="186" t="s">
        <v>1245</v>
      </c>
    </row>
    <row r="149" spans="1:65" s="2" customFormat="1" ht="11.25" x14ac:dyDescent="0.2">
      <c r="A149" s="36"/>
      <c r="B149" s="37"/>
      <c r="C149" s="38"/>
      <c r="D149" s="188" t="s">
        <v>138</v>
      </c>
      <c r="E149" s="38"/>
      <c r="F149" s="189" t="s">
        <v>1246</v>
      </c>
      <c r="G149" s="38"/>
      <c r="H149" s="38"/>
      <c r="I149" s="190"/>
      <c r="J149" s="38"/>
      <c r="K149" s="38"/>
      <c r="L149" s="41"/>
      <c r="M149" s="191"/>
      <c r="N149" s="192"/>
      <c r="O149" s="66"/>
      <c r="P149" s="66"/>
      <c r="Q149" s="66"/>
      <c r="R149" s="66"/>
      <c r="S149" s="66"/>
      <c r="T149" s="67"/>
      <c r="U149" s="36"/>
      <c r="V149" s="36"/>
      <c r="W149" s="36"/>
      <c r="X149" s="36"/>
      <c r="Y149" s="36"/>
      <c r="Z149" s="36"/>
      <c r="AA149" s="36"/>
      <c r="AB149" s="36"/>
      <c r="AC149" s="36"/>
      <c r="AD149" s="36"/>
      <c r="AE149" s="36"/>
      <c r="AT149" s="19" t="s">
        <v>138</v>
      </c>
      <c r="AU149" s="19" t="s">
        <v>84</v>
      </c>
    </row>
    <row r="150" spans="1:65" s="2" customFormat="1" ht="48.75" x14ac:dyDescent="0.2">
      <c r="A150" s="36"/>
      <c r="B150" s="37"/>
      <c r="C150" s="38"/>
      <c r="D150" s="195" t="s">
        <v>492</v>
      </c>
      <c r="E150" s="38"/>
      <c r="F150" s="236" t="s">
        <v>1247</v>
      </c>
      <c r="G150" s="38"/>
      <c r="H150" s="38"/>
      <c r="I150" s="190"/>
      <c r="J150" s="38"/>
      <c r="K150" s="38"/>
      <c r="L150" s="41"/>
      <c r="M150" s="191"/>
      <c r="N150" s="192"/>
      <c r="O150" s="66"/>
      <c r="P150" s="66"/>
      <c r="Q150" s="66"/>
      <c r="R150" s="66"/>
      <c r="S150" s="66"/>
      <c r="T150" s="67"/>
      <c r="U150" s="36"/>
      <c r="V150" s="36"/>
      <c r="W150" s="36"/>
      <c r="X150" s="36"/>
      <c r="Y150" s="36"/>
      <c r="Z150" s="36"/>
      <c r="AA150" s="36"/>
      <c r="AB150" s="36"/>
      <c r="AC150" s="36"/>
      <c r="AD150" s="36"/>
      <c r="AE150" s="36"/>
      <c r="AT150" s="19" t="s">
        <v>492</v>
      </c>
      <c r="AU150" s="19" t="s">
        <v>84</v>
      </c>
    </row>
    <row r="151" spans="1:65" s="13" customFormat="1" ht="11.25" x14ac:dyDescent="0.2">
      <c r="B151" s="193"/>
      <c r="C151" s="194"/>
      <c r="D151" s="195" t="s">
        <v>140</v>
      </c>
      <c r="E151" s="196" t="s">
        <v>19</v>
      </c>
      <c r="F151" s="197" t="s">
        <v>1248</v>
      </c>
      <c r="G151" s="194"/>
      <c r="H151" s="196" t="s">
        <v>19</v>
      </c>
      <c r="I151" s="198"/>
      <c r="J151" s="194"/>
      <c r="K151" s="194"/>
      <c r="L151" s="199"/>
      <c r="M151" s="200"/>
      <c r="N151" s="201"/>
      <c r="O151" s="201"/>
      <c r="P151" s="201"/>
      <c r="Q151" s="201"/>
      <c r="R151" s="201"/>
      <c r="S151" s="201"/>
      <c r="T151" s="202"/>
      <c r="AT151" s="203" t="s">
        <v>140</v>
      </c>
      <c r="AU151" s="203" t="s">
        <v>84</v>
      </c>
      <c r="AV151" s="13" t="s">
        <v>82</v>
      </c>
      <c r="AW151" s="13" t="s">
        <v>35</v>
      </c>
      <c r="AX151" s="13" t="s">
        <v>74</v>
      </c>
      <c r="AY151" s="203" t="s">
        <v>130</v>
      </c>
    </row>
    <row r="152" spans="1:65" s="13" customFormat="1" ht="11.25" x14ac:dyDescent="0.2">
      <c r="B152" s="193"/>
      <c r="C152" s="194"/>
      <c r="D152" s="195" t="s">
        <v>140</v>
      </c>
      <c r="E152" s="196" t="s">
        <v>19</v>
      </c>
      <c r="F152" s="197" t="s">
        <v>1206</v>
      </c>
      <c r="G152" s="194"/>
      <c r="H152" s="196" t="s">
        <v>19</v>
      </c>
      <c r="I152" s="198"/>
      <c r="J152" s="194"/>
      <c r="K152" s="194"/>
      <c r="L152" s="199"/>
      <c r="M152" s="200"/>
      <c r="N152" s="201"/>
      <c r="O152" s="201"/>
      <c r="P152" s="201"/>
      <c r="Q152" s="201"/>
      <c r="R152" s="201"/>
      <c r="S152" s="201"/>
      <c r="T152" s="202"/>
      <c r="AT152" s="203" t="s">
        <v>140</v>
      </c>
      <c r="AU152" s="203" t="s">
        <v>84</v>
      </c>
      <c r="AV152" s="13" t="s">
        <v>82</v>
      </c>
      <c r="AW152" s="13" t="s">
        <v>35</v>
      </c>
      <c r="AX152" s="13" t="s">
        <v>74</v>
      </c>
      <c r="AY152" s="203" t="s">
        <v>130</v>
      </c>
    </row>
    <row r="153" spans="1:65" s="13" customFormat="1" ht="11.25" x14ac:dyDescent="0.2">
      <c r="B153" s="193"/>
      <c r="C153" s="194"/>
      <c r="D153" s="195" t="s">
        <v>140</v>
      </c>
      <c r="E153" s="196" t="s">
        <v>19</v>
      </c>
      <c r="F153" s="197" t="s">
        <v>1207</v>
      </c>
      <c r="G153" s="194"/>
      <c r="H153" s="196" t="s">
        <v>19</v>
      </c>
      <c r="I153" s="198"/>
      <c r="J153" s="194"/>
      <c r="K153" s="194"/>
      <c r="L153" s="199"/>
      <c r="M153" s="200"/>
      <c r="N153" s="201"/>
      <c r="O153" s="201"/>
      <c r="P153" s="201"/>
      <c r="Q153" s="201"/>
      <c r="R153" s="201"/>
      <c r="S153" s="201"/>
      <c r="T153" s="202"/>
      <c r="AT153" s="203" t="s">
        <v>140</v>
      </c>
      <c r="AU153" s="203" t="s">
        <v>84</v>
      </c>
      <c r="AV153" s="13" t="s">
        <v>82</v>
      </c>
      <c r="AW153" s="13" t="s">
        <v>35</v>
      </c>
      <c r="AX153" s="13" t="s">
        <v>74</v>
      </c>
      <c r="AY153" s="203" t="s">
        <v>130</v>
      </c>
    </row>
    <row r="154" spans="1:65" s="15" customFormat="1" ht="11.25" x14ac:dyDescent="0.2">
      <c r="B154" s="215"/>
      <c r="C154" s="216"/>
      <c r="D154" s="195" t="s">
        <v>140</v>
      </c>
      <c r="E154" s="217" t="s">
        <v>19</v>
      </c>
      <c r="F154" s="218" t="s">
        <v>143</v>
      </c>
      <c r="G154" s="216"/>
      <c r="H154" s="219">
        <v>0</v>
      </c>
      <c r="I154" s="220"/>
      <c r="J154" s="216"/>
      <c r="K154" s="216"/>
      <c r="L154" s="221"/>
      <c r="M154" s="222"/>
      <c r="N154" s="223"/>
      <c r="O154" s="223"/>
      <c r="P154" s="223"/>
      <c r="Q154" s="223"/>
      <c r="R154" s="223"/>
      <c r="S154" s="223"/>
      <c r="T154" s="224"/>
      <c r="AT154" s="225" t="s">
        <v>140</v>
      </c>
      <c r="AU154" s="225" t="s">
        <v>84</v>
      </c>
      <c r="AV154" s="15" t="s">
        <v>137</v>
      </c>
      <c r="AW154" s="15" t="s">
        <v>35</v>
      </c>
      <c r="AX154" s="15" t="s">
        <v>82</v>
      </c>
      <c r="AY154" s="225" t="s">
        <v>130</v>
      </c>
    </row>
    <row r="155" spans="1:65" s="12" customFormat="1" ht="22.9" customHeight="1" x14ac:dyDescent="0.2">
      <c r="B155" s="159"/>
      <c r="C155" s="160"/>
      <c r="D155" s="161" t="s">
        <v>73</v>
      </c>
      <c r="E155" s="173" t="s">
        <v>1249</v>
      </c>
      <c r="F155" s="173" t="s">
        <v>1250</v>
      </c>
      <c r="G155" s="160"/>
      <c r="H155" s="160"/>
      <c r="I155" s="163"/>
      <c r="J155" s="174">
        <f>BK155</f>
        <v>0</v>
      </c>
      <c r="K155" s="160"/>
      <c r="L155" s="165"/>
      <c r="M155" s="166"/>
      <c r="N155" s="167"/>
      <c r="O155" s="167"/>
      <c r="P155" s="168">
        <f>SUM(P156:P188)</f>
        <v>0</v>
      </c>
      <c r="Q155" s="167"/>
      <c r="R155" s="168">
        <f>SUM(R156:R188)</f>
        <v>0</v>
      </c>
      <c r="S155" s="167"/>
      <c r="T155" s="169">
        <f>SUM(T156:T188)</f>
        <v>0</v>
      </c>
      <c r="AR155" s="170" t="s">
        <v>160</v>
      </c>
      <c r="AT155" s="171" t="s">
        <v>73</v>
      </c>
      <c r="AU155" s="171" t="s">
        <v>82</v>
      </c>
      <c r="AY155" s="170" t="s">
        <v>130</v>
      </c>
      <c r="BK155" s="172">
        <f>SUM(BK156:BK188)</f>
        <v>0</v>
      </c>
    </row>
    <row r="156" spans="1:65" s="2" customFormat="1" ht="16.5" customHeight="1" x14ac:dyDescent="0.2">
      <c r="A156" s="36"/>
      <c r="B156" s="37"/>
      <c r="C156" s="175" t="s">
        <v>8</v>
      </c>
      <c r="D156" s="175" t="s">
        <v>132</v>
      </c>
      <c r="E156" s="176" t="s">
        <v>1251</v>
      </c>
      <c r="F156" s="177" t="s">
        <v>1250</v>
      </c>
      <c r="G156" s="178" t="s">
        <v>1081</v>
      </c>
      <c r="H156" s="179">
        <v>200</v>
      </c>
      <c r="I156" s="180"/>
      <c r="J156" s="181">
        <f>ROUND(I156*H156,2)</f>
        <v>0</v>
      </c>
      <c r="K156" s="177" t="s">
        <v>19</v>
      </c>
      <c r="L156" s="41"/>
      <c r="M156" s="182" t="s">
        <v>19</v>
      </c>
      <c r="N156" s="183" t="s">
        <v>45</v>
      </c>
      <c r="O156" s="66"/>
      <c r="P156" s="184">
        <f>O156*H156</f>
        <v>0</v>
      </c>
      <c r="Q156" s="184">
        <v>0</v>
      </c>
      <c r="R156" s="184">
        <f>Q156*H156</f>
        <v>0</v>
      </c>
      <c r="S156" s="184">
        <v>0</v>
      </c>
      <c r="T156" s="185">
        <f>S156*H156</f>
        <v>0</v>
      </c>
      <c r="U156" s="36"/>
      <c r="V156" s="36"/>
      <c r="W156" s="36"/>
      <c r="X156" s="36"/>
      <c r="Y156" s="36"/>
      <c r="Z156" s="36"/>
      <c r="AA156" s="36"/>
      <c r="AB156" s="36"/>
      <c r="AC156" s="36"/>
      <c r="AD156" s="36"/>
      <c r="AE156" s="36"/>
      <c r="AR156" s="186" t="s">
        <v>1168</v>
      </c>
      <c r="AT156" s="186" t="s">
        <v>132</v>
      </c>
      <c r="AU156" s="186" t="s">
        <v>84</v>
      </c>
      <c r="AY156" s="19" t="s">
        <v>130</v>
      </c>
      <c r="BE156" s="187">
        <f>IF(N156="základní",J156,0)</f>
        <v>0</v>
      </c>
      <c r="BF156" s="187">
        <f>IF(N156="snížená",J156,0)</f>
        <v>0</v>
      </c>
      <c r="BG156" s="187">
        <f>IF(N156="zákl. přenesená",J156,0)</f>
        <v>0</v>
      </c>
      <c r="BH156" s="187">
        <f>IF(N156="sníž. přenesená",J156,0)</f>
        <v>0</v>
      </c>
      <c r="BI156" s="187">
        <f>IF(N156="nulová",J156,0)</f>
        <v>0</v>
      </c>
      <c r="BJ156" s="19" t="s">
        <v>82</v>
      </c>
      <c r="BK156" s="187">
        <f>ROUND(I156*H156,2)</f>
        <v>0</v>
      </c>
      <c r="BL156" s="19" t="s">
        <v>1168</v>
      </c>
      <c r="BM156" s="186" t="s">
        <v>1252</v>
      </c>
    </row>
    <row r="157" spans="1:65" s="2" customFormat="1" ht="19.5" x14ac:dyDescent="0.2">
      <c r="A157" s="36"/>
      <c r="B157" s="37"/>
      <c r="C157" s="38"/>
      <c r="D157" s="195" t="s">
        <v>492</v>
      </c>
      <c r="E157" s="38"/>
      <c r="F157" s="236" t="s">
        <v>1253</v>
      </c>
      <c r="G157" s="38"/>
      <c r="H157" s="38"/>
      <c r="I157" s="190"/>
      <c r="J157" s="38"/>
      <c r="K157" s="38"/>
      <c r="L157" s="41"/>
      <c r="M157" s="191"/>
      <c r="N157" s="192"/>
      <c r="O157" s="66"/>
      <c r="P157" s="66"/>
      <c r="Q157" s="66"/>
      <c r="R157" s="66"/>
      <c r="S157" s="66"/>
      <c r="T157" s="67"/>
      <c r="U157" s="36"/>
      <c r="V157" s="36"/>
      <c r="W157" s="36"/>
      <c r="X157" s="36"/>
      <c r="Y157" s="36"/>
      <c r="Z157" s="36"/>
      <c r="AA157" s="36"/>
      <c r="AB157" s="36"/>
      <c r="AC157" s="36"/>
      <c r="AD157" s="36"/>
      <c r="AE157" s="36"/>
      <c r="AT157" s="19" t="s">
        <v>492</v>
      </c>
      <c r="AU157" s="19" t="s">
        <v>84</v>
      </c>
    </row>
    <row r="158" spans="1:65" s="14" customFormat="1" ht="11.25" x14ac:dyDescent="0.2">
      <c r="B158" s="204"/>
      <c r="C158" s="205"/>
      <c r="D158" s="195" t="s">
        <v>140</v>
      </c>
      <c r="E158" s="206" t="s">
        <v>19</v>
      </c>
      <c r="F158" s="207" t="s">
        <v>1254</v>
      </c>
      <c r="G158" s="205"/>
      <c r="H158" s="208">
        <v>200</v>
      </c>
      <c r="I158" s="209"/>
      <c r="J158" s="205"/>
      <c r="K158" s="205"/>
      <c r="L158" s="210"/>
      <c r="M158" s="211"/>
      <c r="N158" s="212"/>
      <c r="O158" s="212"/>
      <c r="P158" s="212"/>
      <c r="Q158" s="212"/>
      <c r="R158" s="212"/>
      <c r="S158" s="212"/>
      <c r="T158" s="213"/>
      <c r="AT158" s="214" t="s">
        <v>140</v>
      </c>
      <c r="AU158" s="214" t="s">
        <v>84</v>
      </c>
      <c r="AV158" s="14" t="s">
        <v>84</v>
      </c>
      <c r="AW158" s="14" t="s">
        <v>35</v>
      </c>
      <c r="AX158" s="14" t="s">
        <v>82</v>
      </c>
      <c r="AY158" s="214" t="s">
        <v>130</v>
      </c>
    </row>
    <row r="159" spans="1:65" s="2" customFormat="1" ht="16.5" customHeight="1" x14ac:dyDescent="0.2">
      <c r="A159" s="36"/>
      <c r="B159" s="37"/>
      <c r="C159" s="175" t="s">
        <v>226</v>
      </c>
      <c r="D159" s="175" t="s">
        <v>132</v>
      </c>
      <c r="E159" s="176" t="s">
        <v>1255</v>
      </c>
      <c r="F159" s="177" t="s">
        <v>1256</v>
      </c>
      <c r="G159" s="178" t="s">
        <v>1257</v>
      </c>
      <c r="H159" s="179">
        <v>1</v>
      </c>
      <c r="I159" s="180"/>
      <c r="J159" s="181">
        <f>ROUND(I159*H159,2)</f>
        <v>0</v>
      </c>
      <c r="K159" s="177" t="s">
        <v>19</v>
      </c>
      <c r="L159" s="41"/>
      <c r="M159" s="182" t="s">
        <v>19</v>
      </c>
      <c r="N159" s="183" t="s">
        <v>45</v>
      </c>
      <c r="O159" s="66"/>
      <c r="P159" s="184">
        <f>O159*H159</f>
        <v>0</v>
      </c>
      <c r="Q159" s="184">
        <v>0</v>
      </c>
      <c r="R159" s="184">
        <f>Q159*H159</f>
        <v>0</v>
      </c>
      <c r="S159" s="184">
        <v>0</v>
      </c>
      <c r="T159" s="185">
        <f>S159*H159</f>
        <v>0</v>
      </c>
      <c r="U159" s="36"/>
      <c r="V159" s="36"/>
      <c r="W159" s="36"/>
      <c r="X159" s="36"/>
      <c r="Y159" s="36"/>
      <c r="Z159" s="36"/>
      <c r="AA159" s="36"/>
      <c r="AB159" s="36"/>
      <c r="AC159" s="36"/>
      <c r="AD159" s="36"/>
      <c r="AE159" s="36"/>
      <c r="AR159" s="186" t="s">
        <v>1168</v>
      </c>
      <c r="AT159" s="186" t="s">
        <v>132</v>
      </c>
      <c r="AU159" s="186" t="s">
        <v>84</v>
      </c>
      <c r="AY159" s="19" t="s">
        <v>130</v>
      </c>
      <c r="BE159" s="187">
        <f>IF(N159="základní",J159,0)</f>
        <v>0</v>
      </c>
      <c r="BF159" s="187">
        <f>IF(N159="snížená",J159,0)</f>
        <v>0</v>
      </c>
      <c r="BG159" s="187">
        <f>IF(N159="zákl. přenesená",J159,0)</f>
        <v>0</v>
      </c>
      <c r="BH159" s="187">
        <f>IF(N159="sníž. přenesená",J159,0)</f>
        <v>0</v>
      </c>
      <c r="BI159" s="187">
        <f>IF(N159="nulová",J159,0)</f>
        <v>0</v>
      </c>
      <c r="BJ159" s="19" t="s">
        <v>82</v>
      </c>
      <c r="BK159" s="187">
        <f>ROUND(I159*H159,2)</f>
        <v>0</v>
      </c>
      <c r="BL159" s="19" t="s">
        <v>1168</v>
      </c>
      <c r="BM159" s="186" t="s">
        <v>1258</v>
      </c>
    </row>
    <row r="160" spans="1:65" s="2" customFormat="1" ht="19.5" x14ac:dyDescent="0.2">
      <c r="A160" s="36"/>
      <c r="B160" s="37"/>
      <c r="C160" s="38"/>
      <c r="D160" s="195" t="s">
        <v>492</v>
      </c>
      <c r="E160" s="38"/>
      <c r="F160" s="236" t="s">
        <v>1259</v>
      </c>
      <c r="G160" s="38"/>
      <c r="H160" s="38"/>
      <c r="I160" s="190"/>
      <c r="J160" s="38"/>
      <c r="K160" s="38"/>
      <c r="L160" s="41"/>
      <c r="M160" s="191"/>
      <c r="N160" s="192"/>
      <c r="O160" s="66"/>
      <c r="P160" s="66"/>
      <c r="Q160" s="66"/>
      <c r="R160" s="66"/>
      <c r="S160" s="66"/>
      <c r="T160" s="67"/>
      <c r="U160" s="36"/>
      <c r="V160" s="36"/>
      <c r="W160" s="36"/>
      <c r="X160" s="36"/>
      <c r="Y160" s="36"/>
      <c r="Z160" s="36"/>
      <c r="AA160" s="36"/>
      <c r="AB160" s="36"/>
      <c r="AC160" s="36"/>
      <c r="AD160" s="36"/>
      <c r="AE160" s="36"/>
      <c r="AT160" s="19" t="s">
        <v>492</v>
      </c>
      <c r="AU160" s="19" t="s">
        <v>84</v>
      </c>
    </row>
    <row r="161" spans="1:65" s="2" customFormat="1" ht="16.5" customHeight="1" x14ac:dyDescent="0.2">
      <c r="A161" s="36"/>
      <c r="B161" s="37"/>
      <c r="C161" s="175" t="s">
        <v>236</v>
      </c>
      <c r="D161" s="175" t="s">
        <v>132</v>
      </c>
      <c r="E161" s="176" t="s">
        <v>1260</v>
      </c>
      <c r="F161" s="177" t="s">
        <v>1261</v>
      </c>
      <c r="G161" s="178" t="s">
        <v>1262</v>
      </c>
      <c r="H161" s="179">
        <v>80</v>
      </c>
      <c r="I161" s="180"/>
      <c r="J161" s="181">
        <f>ROUND(I161*H161,2)</f>
        <v>0</v>
      </c>
      <c r="K161" s="177" t="s">
        <v>19</v>
      </c>
      <c r="L161" s="41"/>
      <c r="M161" s="182" t="s">
        <v>19</v>
      </c>
      <c r="N161" s="183" t="s">
        <v>45</v>
      </c>
      <c r="O161" s="66"/>
      <c r="P161" s="184">
        <f>O161*H161</f>
        <v>0</v>
      </c>
      <c r="Q161" s="184">
        <v>0</v>
      </c>
      <c r="R161" s="184">
        <f>Q161*H161</f>
        <v>0</v>
      </c>
      <c r="S161" s="184">
        <v>0</v>
      </c>
      <c r="T161" s="185">
        <f>S161*H161</f>
        <v>0</v>
      </c>
      <c r="U161" s="36"/>
      <c r="V161" s="36"/>
      <c r="W161" s="36"/>
      <c r="X161" s="36"/>
      <c r="Y161" s="36"/>
      <c r="Z161" s="36"/>
      <c r="AA161" s="36"/>
      <c r="AB161" s="36"/>
      <c r="AC161" s="36"/>
      <c r="AD161" s="36"/>
      <c r="AE161" s="36"/>
      <c r="AR161" s="186" t="s">
        <v>1168</v>
      </c>
      <c r="AT161" s="186" t="s">
        <v>132</v>
      </c>
      <c r="AU161" s="186" t="s">
        <v>84</v>
      </c>
      <c r="AY161" s="19" t="s">
        <v>130</v>
      </c>
      <c r="BE161" s="187">
        <f>IF(N161="základní",J161,0)</f>
        <v>0</v>
      </c>
      <c r="BF161" s="187">
        <f>IF(N161="snížená",J161,0)</f>
        <v>0</v>
      </c>
      <c r="BG161" s="187">
        <f>IF(N161="zákl. přenesená",J161,0)</f>
        <v>0</v>
      </c>
      <c r="BH161" s="187">
        <f>IF(N161="sníž. přenesená",J161,0)</f>
        <v>0</v>
      </c>
      <c r="BI161" s="187">
        <f>IF(N161="nulová",J161,0)</f>
        <v>0</v>
      </c>
      <c r="BJ161" s="19" t="s">
        <v>82</v>
      </c>
      <c r="BK161" s="187">
        <f>ROUND(I161*H161,2)</f>
        <v>0</v>
      </c>
      <c r="BL161" s="19" t="s">
        <v>1168</v>
      </c>
      <c r="BM161" s="186" t="s">
        <v>1263</v>
      </c>
    </row>
    <row r="162" spans="1:65" s="14" customFormat="1" ht="11.25" x14ac:dyDescent="0.2">
      <c r="B162" s="204"/>
      <c r="C162" s="205"/>
      <c r="D162" s="195" t="s">
        <v>140</v>
      </c>
      <c r="E162" s="206" t="s">
        <v>19</v>
      </c>
      <c r="F162" s="207" t="s">
        <v>1264</v>
      </c>
      <c r="G162" s="205"/>
      <c r="H162" s="208">
        <v>80</v>
      </c>
      <c r="I162" s="209"/>
      <c r="J162" s="205"/>
      <c r="K162" s="205"/>
      <c r="L162" s="210"/>
      <c r="M162" s="211"/>
      <c r="N162" s="212"/>
      <c r="O162" s="212"/>
      <c r="P162" s="212"/>
      <c r="Q162" s="212"/>
      <c r="R162" s="212"/>
      <c r="S162" s="212"/>
      <c r="T162" s="213"/>
      <c r="AT162" s="214" t="s">
        <v>140</v>
      </c>
      <c r="AU162" s="214" t="s">
        <v>84</v>
      </c>
      <c r="AV162" s="14" t="s">
        <v>84</v>
      </c>
      <c r="AW162" s="14" t="s">
        <v>35</v>
      </c>
      <c r="AX162" s="14" t="s">
        <v>74</v>
      </c>
      <c r="AY162" s="214" t="s">
        <v>130</v>
      </c>
    </row>
    <row r="163" spans="1:65" s="15" customFormat="1" ht="11.25" x14ac:dyDescent="0.2">
      <c r="B163" s="215"/>
      <c r="C163" s="216"/>
      <c r="D163" s="195" t="s">
        <v>140</v>
      </c>
      <c r="E163" s="217" t="s">
        <v>19</v>
      </c>
      <c r="F163" s="218" t="s">
        <v>143</v>
      </c>
      <c r="G163" s="216"/>
      <c r="H163" s="219">
        <v>80</v>
      </c>
      <c r="I163" s="220"/>
      <c r="J163" s="216"/>
      <c r="K163" s="216"/>
      <c r="L163" s="221"/>
      <c r="M163" s="222"/>
      <c r="N163" s="223"/>
      <c r="O163" s="223"/>
      <c r="P163" s="223"/>
      <c r="Q163" s="223"/>
      <c r="R163" s="223"/>
      <c r="S163" s="223"/>
      <c r="T163" s="224"/>
      <c r="AT163" s="225" t="s">
        <v>140</v>
      </c>
      <c r="AU163" s="225" t="s">
        <v>84</v>
      </c>
      <c r="AV163" s="15" t="s">
        <v>137</v>
      </c>
      <c r="AW163" s="15" t="s">
        <v>35</v>
      </c>
      <c r="AX163" s="15" t="s">
        <v>82</v>
      </c>
      <c r="AY163" s="225" t="s">
        <v>130</v>
      </c>
    </row>
    <row r="164" spans="1:65" s="2" customFormat="1" ht="16.5" customHeight="1" x14ac:dyDescent="0.2">
      <c r="A164" s="36"/>
      <c r="B164" s="37"/>
      <c r="C164" s="175" t="s">
        <v>232</v>
      </c>
      <c r="D164" s="175" t="s">
        <v>132</v>
      </c>
      <c r="E164" s="176" t="s">
        <v>1265</v>
      </c>
      <c r="F164" s="177" t="s">
        <v>1266</v>
      </c>
      <c r="G164" s="178" t="s">
        <v>1262</v>
      </c>
      <c r="H164" s="179">
        <v>48</v>
      </c>
      <c r="I164" s="180"/>
      <c r="J164" s="181">
        <f>ROUND(I164*H164,2)</f>
        <v>0</v>
      </c>
      <c r="K164" s="177" t="s">
        <v>19</v>
      </c>
      <c r="L164" s="41"/>
      <c r="M164" s="182" t="s">
        <v>19</v>
      </c>
      <c r="N164" s="183" t="s">
        <v>45</v>
      </c>
      <c r="O164" s="66"/>
      <c r="P164" s="184">
        <f>O164*H164</f>
        <v>0</v>
      </c>
      <c r="Q164" s="184">
        <v>0</v>
      </c>
      <c r="R164" s="184">
        <f>Q164*H164</f>
        <v>0</v>
      </c>
      <c r="S164" s="184">
        <v>0</v>
      </c>
      <c r="T164" s="185">
        <f>S164*H164</f>
        <v>0</v>
      </c>
      <c r="U164" s="36"/>
      <c r="V164" s="36"/>
      <c r="W164" s="36"/>
      <c r="X164" s="36"/>
      <c r="Y164" s="36"/>
      <c r="Z164" s="36"/>
      <c r="AA164" s="36"/>
      <c r="AB164" s="36"/>
      <c r="AC164" s="36"/>
      <c r="AD164" s="36"/>
      <c r="AE164" s="36"/>
      <c r="AR164" s="186" t="s">
        <v>1168</v>
      </c>
      <c r="AT164" s="186" t="s">
        <v>132</v>
      </c>
      <c r="AU164" s="186" t="s">
        <v>84</v>
      </c>
      <c r="AY164" s="19" t="s">
        <v>130</v>
      </c>
      <c r="BE164" s="187">
        <f>IF(N164="základní",J164,0)</f>
        <v>0</v>
      </c>
      <c r="BF164" s="187">
        <f>IF(N164="snížená",J164,0)</f>
        <v>0</v>
      </c>
      <c r="BG164" s="187">
        <f>IF(N164="zákl. přenesená",J164,0)</f>
        <v>0</v>
      </c>
      <c r="BH164" s="187">
        <f>IF(N164="sníž. přenesená",J164,0)</f>
        <v>0</v>
      </c>
      <c r="BI164" s="187">
        <f>IF(N164="nulová",J164,0)</f>
        <v>0</v>
      </c>
      <c r="BJ164" s="19" t="s">
        <v>82</v>
      </c>
      <c r="BK164" s="187">
        <f>ROUND(I164*H164,2)</f>
        <v>0</v>
      </c>
      <c r="BL164" s="19" t="s">
        <v>1168</v>
      </c>
      <c r="BM164" s="186" t="s">
        <v>1267</v>
      </c>
    </row>
    <row r="165" spans="1:65" s="14" customFormat="1" ht="11.25" x14ac:dyDescent="0.2">
      <c r="B165" s="204"/>
      <c r="C165" s="205"/>
      <c r="D165" s="195" t="s">
        <v>140</v>
      </c>
      <c r="E165" s="206" t="s">
        <v>19</v>
      </c>
      <c r="F165" s="207" t="s">
        <v>1268</v>
      </c>
      <c r="G165" s="205"/>
      <c r="H165" s="208">
        <v>48</v>
      </c>
      <c r="I165" s="209"/>
      <c r="J165" s="205"/>
      <c r="K165" s="205"/>
      <c r="L165" s="210"/>
      <c r="M165" s="211"/>
      <c r="N165" s="212"/>
      <c r="O165" s="212"/>
      <c r="P165" s="212"/>
      <c r="Q165" s="212"/>
      <c r="R165" s="212"/>
      <c r="S165" s="212"/>
      <c r="T165" s="213"/>
      <c r="AT165" s="214" t="s">
        <v>140</v>
      </c>
      <c r="AU165" s="214" t="s">
        <v>84</v>
      </c>
      <c r="AV165" s="14" t="s">
        <v>84</v>
      </c>
      <c r="AW165" s="14" t="s">
        <v>35</v>
      </c>
      <c r="AX165" s="14" t="s">
        <v>74</v>
      </c>
      <c r="AY165" s="214" t="s">
        <v>130</v>
      </c>
    </row>
    <row r="166" spans="1:65" s="15" customFormat="1" ht="11.25" x14ac:dyDescent="0.2">
      <c r="B166" s="215"/>
      <c r="C166" s="216"/>
      <c r="D166" s="195" t="s">
        <v>140</v>
      </c>
      <c r="E166" s="217" t="s">
        <v>19</v>
      </c>
      <c r="F166" s="218" t="s">
        <v>143</v>
      </c>
      <c r="G166" s="216"/>
      <c r="H166" s="219">
        <v>48</v>
      </c>
      <c r="I166" s="220"/>
      <c r="J166" s="216"/>
      <c r="K166" s="216"/>
      <c r="L166" s="221"/>
      <c r="M166" s="222"/>
      <c r="N166" s="223"/>
      <c r="O166" s="223"/>
      <c r="P166" s="223"/>
      <c r="Q166" s="223"/>
      <c r="R166" s="223"/>
      <c r="S166" s="223"/>
      <c r="T166" s="224"/>
      <c r="AT166" s="225" t="s">
        <v>140</v>
      </c>
      <c r="AU166" s="225" t="s">
        <v>84</v>
      </c>
      <c r="AV166" s="15" t="s">
        <v>137</v>
      </c>
      <c r="AW166" s="15" t="s">
        <v>35</v>
      </c>
      <c r="AX166" s="15" t="s">
        <v>82</v>
      </c>
      <c r="AY166" s="225" t="s">
        <v>130</v>
      </c>
    </row>
    <row r="167" spans="1:65" s="2" customFormat="1" ht="16.5" customHeight="1" x14ac:dyDescent="0.2">
      <c r="A167" s="36"/>
      <c r="B167" s="37"/>
      <c r="C167" s="175" t="s">
        <v>251</v>
      </c>
      <c r="D167" s="175" t="s">
        <v>132</v>
      </c>
      <c r="E167" s="176" t="s">
        <v>1269</v>
      </c>
      <c r="F167" s="177" t="s">
        <v>1270</v>
      </c>
      <c r="G167" s="178" t="s">
        <v>1262</v>
      </c>
      <c r="H167" s="179">
        <v>24</v>
      </c>
      <c r="I167" s="180"/>
      <c r="J167" s="181">
        <f>ROUND(I167*H167,2)</f>
        <v>0</v>
      </c>
      <c r="K167" s="177" t="s">
        <v>19</v>
      </c>
      <c r="L167" s="41"/>
      <c r="M167" s="182" t="s">
        <v>19</v>
      </c>
      <c r="N167" s="183" t="s">
        <v>45</v>
      </c>
      <c r="O167" s="66"/>
      <c r="P167" s="184">
        <f>O167*H167</f>
        <v>0</v>
      </c>
      <c r="Q167" s="184">
        <v>0</v>
      </c>
      <c r="R167" s="184">
        <f>Q167*H167</f>
        <v>0</v>
      </c>
      <c r="S167" s="184">
        <v>0</v>
      </c>
      <c r="T167" s="185">
        <f>S167*H167</f>
        <v>0</v>
      </c>
      <c r="U167" s="36"/>
      <c r="V167" s="36"/>
      <c r="W167" s="36"/>
      <c r="X167" s="36"/>
      <c r="Y167" s="36"/>
      <c r="Z167" s="36"/>
      <c r="AA167" s="36"/>
      <c r="AB167" s="36"/>
      <c r="AC167" s="36"/>
      <c r="AD167" s="36"/>
      <c r="AE167" s="36"/>
      <c r="AR167" s="186" t="s">
        <v>1168</v>
      </c>
      <c r="AT167" s="186" t="s">
        <v>132</v>
      </c>
      <c r="AU167" s="186" t="s">
        <v>84</v>
      </c>
      <c r="AY167" s="19" t="s">
        <v>130</v>
      </c>
      <c r="BE167" s="187">
        <f>IF(N167="základní",J167,0)</f>
        <v>0</v>
      </c>
      <c r="BF167" s="187">
        <f>IF(N167="snížená",J167,0)</f>
        <v>0</v>
      </c>
      <c r="BG167" s="187">
        <f>IF(N167="zákl. přenesená",J167,0)</f>
        <v>0</v>
      </c>
      <c r="BH167" s="187">
        <f>IF(N167="sníž. přenesená",J167,0)</f>
        <v>0</v>
      </c>
      <c r="BI167" s="187">
        <f>IF(N167="nulová",J167,0)</f>
        <v>0</v>
      </c>
      <c r="BJ167" s="19" t="s">
        <v>82</v>
      </c>
      <c r="BK167" s="187">
        <f>ROUND(I167*H167,2)</f>
        <v>0</v>
      </c>
      <c r="BL167" s="19" t="s">
        <v>1168</v>
      </c>
      <c r="BM167" s="186" t="s">
        <v>1271</v>
      </c>
    </row>
    <row r="168" spans="1:65" s="14" customFormat="1" ht="11.25" x14ac:dyDescent="0.2">
      <c r="B168" s="204"/>
      <c r="C168" s="205"/>
      <c r="D168" s="195" t="s">
        <v>140</v>
      </c>
      <c r="E168" s="206" t="s">
        <v>19</v>
      </c>
      <c r="F168" s="207" t="s">
        <v>1272</v>
      </c>
      <c r="G168" s="205"/>
      <c r="H168" s="208">
        <v>24</v>
      </c>
      <c r="I168" s="209"/>
      <c r="J168" s="205"/>
      <c r="K168" s="205"/>
      <c r="L168" s="210"/>
      <c r="M168" s="211"/>
      <c r="N168" s="212"/>
      <c r="O168" s="212"/>
      <c r="P168" s="212"/>
      <c r="Q168" s="212"/>
      <c r="R168" s="212"/>
      <c r="S168" s="212"/>
      <c r="T168" s="213"/>
      <c r="AT168" s="214" t="s">
        <v>140</v>
      </c>
      <c r="AU168" s="214" t="s">
        <v>84</v>
      </c>
      <c r="AV168" s="14" t="s">
        <v>84</v>
      </c>
      <c r="AW168" s="14" t="s">
        <v>35</v>
      </c>
      <c r="AX168" s="14" t="s">
        <v>74</v>
      </c>
      <c r="AY168" s="214" t="s">
        <v>130</v>
      </c>
    </row>
    <row r="169" spans="1:65" s="15" customFormat="1" ht="11.25" x14ac:dyDescent="0.2">
      <c r="B169" s="215"/>
      <c r="C169" s="216"/>
      <c r="D169" s="195" t="s">
        <v>140</v>
      </c>
      <c r="E169" s="217" t="s">
        <v>19</v>
      </c>
      <c r="F169" s="218" t="s">
        <v>143</v>
      </c>
      <c r="G169" s="216"/>
      <c r="H169" s="219">
        <v>24</v>
      </c>
      <c r="I169" s="220"/>
      <c r="J169" s="216"/>
      <c r="K169" s="216"/>
      <c r="L169" s="221"/>
      <c r="M169" s="222"/>
      <c r="N169" s="223"/>
      <c r="O169" s="223"/>
      <c r="P169" s="223"/>
      <c r="Q169" s="223"/>
      <c r="R169" s="223"/>
      <c r="S169" s="223"/>
      <c r="T169" s="224"/>
      <c r="AT169" s="225" t="s">
        <v>140</v>
      </c>
      <c r="AU169" s="225" t="s">
        <v>84</v>
      </c>
      <c r="AV169" s="15" t="s">
        <v>137</v>
      </c>
      <c r="AW169" s="15" t="s">
        <v>35</v>
      </c>
      <c r="AX169" s="15" t="s">
        <v>82</v>
      </c>
      <c r="AY169" s="225" t="s">
        <v>130</v>
      </c>
    </row>
    <row r="170" spans="1:65" s="2" customFormat="1" ht="16.5" customHeight="1" x14ac:dyDescent="0.2">
      <c r="A170" s="36"/>
      <c r="B170" s="37"/>
      <c r="C170" s="175" t="s">
        <v>239</v>
      </c>
      <c r="D170" s="175" t="s">
        <v>132</v>
      </c>
      <c r="E170" s="176" t="s">
        <v>1273</v>
      </c>
      <c r="F170" s="177" t="s">
        <v>1274</v>
      </c>
      <c r="G170" s="178" t="s">
        <v>1262</v>
      </c>
      <c r="H170" s="179">
        <v>8</v>
      </c>
      <c r="I170" s="180"/>
      <c r="J170" s="181">
        <f>ROUND(I170*H170,2)</f>
        <v>0</v>
      </c>
      <c r="K170" s="177" t="s">
        <v>19</v>
      </c>
      <c r="L170" s="41"/>
      <c r="M170" s="182" t="s">
        <v>19</v>
      </c>
      <c r="N170" s="183" t="s">
        <v>45</v>
      </c>
      <c r="O170" s="66"/>
      <c r="P170" s="184">
        <f>O170*H170</f>
        <v>0</v>
      </c>
      <c r="Q170" s="184">
        <v>0</v>
      </c>
      <c r="R170" s="184">
        <f>Q170*H170</f>
        <v>0</v>
      </c>
      <c r="S170" s="184">
        <v>0</v>
      </c>
      <c r="T170" s="185">
        <f>S170*H170</f>
        <v>0</v>
      </c>
      <c r="U170" s="36"/>
      <c r="V170" s="36"/>
      <c r="W170" s="36"/>
      <c r="X170" s="36"/>
      <c r="Y170" s="36"/>
      <c r="Z170" s="36"/>
      <c r="AA170" s="36"/>
      <c r="AB170" s="36"/>
      <c r="AC170" s="36"/>
      <c r="AD170" s="36"/>
      <c r="AE170" s="36"/>
      <c r="AR170" s="186" t="s">
        <v>1168</v>
      </c>
      <c r="AT170" s="186" t="s">
        <v>132</v>
      </c>
      <c r="AU170" s="186" t="s">
        <v>84</v>
      </c>
      <c r="AY170" s="19" t="s">
        <v>130</v>
      </c>
      <c r="BE170" s="187">
        <f>IF(N170="základní",J170,0)</f>
        <v>0</v>
      </c>
      <c r="BF170" s="187">
        <f>IF(N170="snížená",J170,0)</f>
        <v>0</v>
      </c>
      <c r="BG170" s="187">
        <f>IF(N170="zákl. přenesená",J170,0)</f>
        <v>0</v>
      </c>
      <c r="BH170" s="187">
        <f>IF(N170="sníž. přenesená",J170,0)</f>
        <v>0</v>
      </c>
      <c r="BI170" s="187">
        <f>IF(N170="nulová",J170,0)</f>
        <v>0</v>
      </c>
      <c r="BJ170" s="19" t="s">
        <v>82</v>
      </c>
      <c r="BK170" s="187">
        <f>ROUND(I170*H170,2)</f>
        <v>0</v>
      </c>
      <c r="BL170" s="19" t="s">
        <v>1168</v>
      </c>
      <c r="BM170" s="186" t="s">
        <v>1275</v>
      </c>
    </row>
    <row r="171" spans="1:65" s="14" customFormat="1" ht="11.25" x14ac:dyDescent="0.2">
      <c r="B171" s="204"/>
      <c r="C171" s="205"/>
      <c r="D171" s="195" t="s">
        <v>140</v>
      </c>
      <c r="E171" s="206" t="s">
        <v>19</v>
      </c>
      <c r="F171" s="207" t="s">
        <v>1276</v>
      </c>
      <c r="G171" s="205"/>
      <c r="H171" s="208">
        <v>8</v>
      </c>
      <c r="I171" s="209"/>
      <c r="J171" s="205"/>
      <c r="K171" s="205"/>
      <c r="L171" s="210"/>
      <c r="M171" s="211"/>
      <c r="N171" s="212"/>
      <c r="O171" s="212"/>
      <c r="P171" s="212"/>
      <c r="Q171" s="212"/>
      <c r="R171" s="212"/>
      <c r="S171" s="212"/>
      <c r="T171" s="213"/>
      <c r="AT171" s="214" t="s">
        <v>140</v>
      </c>
      <c r="AU171" s="214" t="s">
        <v>84</v>
      </c>
      <c r="AV171" s="14" t="s">
        <v>84</v>
      </c>
      <c r="AW171" s="14" t="s">
        <v>35</v>
      </c>
      <c r="AX171" s="14" t="s">
        <v>74</v>
      </c>
      <c r="AY171" s="214" t="s">
        <v>130</v>
      </c>
    </row>
    <row r="172" spans="1:65" s="15" customFormat="1" ht="11.25" x14ac:dyDescent="0.2">
      <c r="B172" s="215"/>
      <c r="C172" s="216"/>
      <c r="D172" s="195" t="s">
        <v>140</v>
      </c>
      <c r="E172" s="217" t="s">
        <v>19</v>
      </c>
      <c r="F172" s="218" t="s">
        <v>143</v>
      </c>
      <c r="G172" s="216"/>
      <c r="H172" s="219">
        <v>8</v>
      </c>
      <c r="I172" s="220"/>
      <c r="J172" s="216"/>
      <c r="K172" s="216"/>
      <c r="L172" s="221"/>
      <c r="M172" s="222"/>
      <c r="N172" s="223"/>
      <c r="O172" s="223"/>
      <c r="P172" s="223"/>
      <c r="Q172" s="223"/>
      <c r="R172" s="223"/>
      <c r="S172" s="223"/>
      <c r="T172" s="224"/>
      <c r="AT172" s="225" t="s">
        <v>140</v>
      </c>
      <c r="AU172" s="225" t="s">
        <v>84</v>
      </c>
      <c r="AV172" s="15" t="s">
        <v>137</v>
      </c>
      <c r="AW172" s="15" t="s">
        <v>35</v>
      </c>
      <c r="AX172" s="15" t="s">
        <v>82</v>
      </c>
      <c r="AY172" s="225" t="s">
        <v>130</v>
      </c>
    </row>
    <row r="173" spans="1:65" s="2" customFormat="1" ht="16.5" customHeight="1" x14ac:dyDescent="0.2">
      <c r="A173" s="36"/>
      <c r="B173" s="37"/>
      <c r="C173" s="175" t="s">
        <v>7</v>
      </c>
      <c r="D173" s="175" t="s">
        <v>132</v>
      </c>
      <c r="E173" s="176" t="s">
        <v>1277</v>
      </c>
      <c r="F173" s="177" t="s">
        <v>1278</v>
      </c>
      <c r="G173" s="178" t="s">
        <v>1262</v>
      </c>
      <c r="H173" s="179">
        <v>96</v>
      </c>
      <c r="I173" s="180"/>
      <c r="J173" s="181">
        <f>ROUND(I173*H173,2)</f>
        <v>0</v>
      </c>
      <c r="K173" s="177" t="s">
        <v>19</v>
      </c>
      <c r="L173" s="41"/>
      <c r="M173" s="182" t="s">
        <v>19</v>
      </c>
      <c r="N173" s="183" t="s">
        <v>45</v>
      </c>
      <c r="O173" s="66"/>
      <c r="P173" s="184">
        <f>O173*H173</f>
        <v>0</v>
      </c>
      <c r="Q173" s="184">
        <v>0</v>
      </c>
      <c r="R173" s="184">
        <f>Q173*H173</f>
        <v>0</v>
      </c>
      <c r="S173" s="184">
        <v>0</v>
      </c>
      <c r="T173" s="185">
        <f>S173*H173</f>
        <v>0</v>
      </c>
      <c r="U173" s="36"/>
      <c r="V173" s="36"/>
      <c r="W173" s="36"/>
      <c r="X173" s="36"/>
      <c r="Y173" s="36"/>
      <c r="Z173" s="36"/>
      <c r="AA173" s="36"/>
      <c r="AB173" s="36"/>
      <c r="AC173" s="36"/>
      <c r="AD173" s="36"/>
      <c r="AE173" s="36"/>
      <c r="AR173" s="186" t="s">
        <v>1168</v>
      </c>
      <c r="AT173" s="186" t="s">
        <v>132</v>
      </c>
      <c r="AU173" s="186" t="s">
        <v>84</v>
      </c>
      <c r="AY173" s="19" t="s">
        <v>130</v>
      </c>
      <c r="BE173" s="187">
        <f>IF(N173="základní",J173,0)</f>
        <v>0</v>
      </c>
      <c r="BF173" s="187">
        <f>IF(N173="snížená",J173,0)</f>
        <v>0</v>
      </c>
      <c r="BG173" s="187">
        <f>IF(N173="zákl. přenesená",J173,0)</f>
        <v>0</v>
      </c>
      <c r="BH173" s="187">
        <f>IF(N173="sníž. přenesená",J173,0)</f>
        <v>0</v>
      </c>
      <c r="BI173" s="187">
        <f>IF(N173="nulová",J173,0)</f>
        <v>0</v>
      </c>
      <c r="BJ173" s="19" t="s">
        <v>82</v>
      </c>
      <c r="BK173" s="187">
        <f>ROUND(I173*H173,2)</f>
        <v>0</v>
      </c>
      <c r="BL173" s="19" t="s">
        <v>1168</v>
      </c>
      <c r="BM173" s="186" t="s">
        <v>1279</v>
      </c>
    </row>
    <row r="174" spans="1:65" s="14" customFormat="1" ht="11.25" x14ac:dyDescent="0.2">
      <c r="B174" s="204"/>
      <c r="C174" s="205"/>
      <c r="D174" s="195" t="s">
        <v>140</v>
      </c>
      <c r="E174" s="206" t="s">
        <v>19</v>
      </c>
      <c r="F174" s="207" t="s">
        <v>1264</v>
      </c>
      <c r="G174" s="205"/>
      <c r="H174" s="208">
        <v>80</v>
      </c>
      <c r="I174" s="209"/>
      <c r="J174" s="205"/>
      <c r="K174" s="205"/>
      <c r="L174" s="210"/>
      <c r="M174" s="211"/>
      <c r="N174" s="212"/>
      <c r="O174" s="212"/>
      <c r="P174" s="212"/>
      <c r="Q174" s="212"/>
      <c r="R174" s="212"/>
      <c r="S174" s="212"/>
      <c r="T174" s="213"/>
      <c r="AT174" s="214" t="s">
        <v>140</v>
      </c>
      <c r="AU174" s="214" t="s">
        <v>84</v>
      </c>
      <c r="AV174" s="14" t="s">
        <v>84</v>
      </c>
      <c r="AW174" s="14" t="s">
        <v>35</v>
      </c>
      <c r="AX174" s="14" t="s">
        <v>74</v>
      </c>
      <c r="AY174" s="214" t="s">
        <v>130</v>
      </c>
    </row>
    <row r="175" spans="1:65" s="14" customFormat="1" ht="11.25" x14ac:dyDescent="0.2">
      <c r="B175" s="204"/>
      <c r="C175" s="205"/>
      <c r="D175" s="195" t="s">
        <v>140</v>
      </c>
      <c r="E175" s="206" t="s">
        <v>19</v>
      </c>
      <c r="F175" s="207" t="s">
        <v>1280</v>
      </c>
      <c r="G175" s="205"/>
      <c r="H175" s="208">
        <v>16</v>
      </c>
      <c r="I175" s="209"/>
      <c r="J175" s="205"/>
      <c r="K175" s="205"/>
      <c r="L175" s="210"/>
      <c r="M175" s="211"/>
      <c r="N175" s="212"/>
      <c r="O175" s="212"/>
      <c r="P175" s="212"/>
      <c r="Q175" s="212"/>
      <c r="R175" s="212"/>
      <c r="S175" s="212"/>
      <c r="T175" s="213"/>
      <c r="AT175" s="214" t="s">
        <v>140</v>
      </c>
      <c r="AU175" s="214" t="s">
        <v>84</v>
      </c>
      <c r="AV175" s="14" t="s">
        <v>84</v>
      </c>
      <c r="AW175" s="14" t="s">
        <v>35</v>
      </c>
      <c r="AX175" s="14" t="s">
        <v>74</v>
      </c>
      <c r="AY175" s="214" t="s">
        <v>130</v>
      </c>
    </row>
    <row r="176" spans="1:65" s="15" customFormat="1" ht="11.25" x14ac:dyDescent="0.2">
      <c r="B176" s="215"/>
      <c r="C176" s="216"/>
      <c r="D176" s="195" t="s">
        <v>140</v>
      </c>
      <c r="E176" s="217" t="s">
        <v>19</v>
      </c>
      <c r="F176" s="218" t="s">
        <v>143</v>
      </c>
      <c r="G176" s="216"/>
      <c r="H176" s="219">
        <v>96</v>
      </c>
      <c r="I176" s="220"/>
      <c r="J176" s="216"/>
      <c r="K176" s="216"/>
      <c r="L176" s="221"/>
      <c r="M176" s="222"/>
      <c r="N176" s="223"/>
      <c r="O176" s="223"/>
      <c r="P176" s="223"/>
      <c r="Q176" s="223"/>
      <c r="R176" s="223"/>
      <c r="S176" s="223"/>
      <c r="T176" s="224"/>
      <c r="AT176" s="225" t="s">
        <v>140</v>
      </c>
      <c r="AU176" s="225" t="s">
        <v>84</v>
      </c>
      <c r="AV176" s="15" t="s">
        <v>137</v>
      </c>
      <c r="AW176" s="15" t="s">
        <v>35</v>
      </c>
      <c r="AX176" s="15" t="s">
        <v>82</v>
      </c>
      <c r="AY176" s="225" t="s">
        <v>130</v>
      </c>
    </row>
    <row r="177" spans="1:65" s="2" customFormat="1" ht="16.5" customHeight="1" x14ac:dyDescent="0.2">
      <c r="A177" s="36"/>
      <c r="B177" s="37"/>
      <c r="C177" s="175" t="s">
        <v>247</v>
      </c>
      <c r="D177" s="175" t="s">
        <v>132</v>
      </c>
      <c r="E177" s="176" t="s">
        <v>1281</v>
      </c>
      <c r="F177" s="177" t="s">
        <v>1282</v>
      </c>
      <c r="G177" s="178" t="s">
        <v>1081</v>
      </c>
      <c r="H177" s="179">
        <v>100</v>
      </c>
      <c r="I177" s="180"/>
      <c r="J177" s="181">
        <f>ROUND(I177*H177,2)</f>
        <v>0</v>
      </c>
      <c r="K177" s="177" t="s">
        <v>19</v>
      </c>
      <c r="L177" s="41"/>
      <c r="M177" s="182" t="s">
        <v>19</v>
      </c>
      <c r="N177" s="183" t="s">
        <v>45</v>
      </c>
      <c r="O177" s="66"/>
      <c r="P177" s="184">
        <f>O177*H177</f>
        <v>0</v>
      </c>
      <c r="Q177" s="184">
        <v>0</v>
      </c>
      <c r="R177" s="184">
        <f>Q177*H177</f>
        <v>0</v>
      </c>
      <c r="S177" s="184">
        <v>0</v>
      </c>
      <c r="T177" s="185">
        <f>S177*H177</f>
        <v>0</v>
      </c>
      <c r="U177" s="36"/>
      <c r="V177" s="36"/>
      <c r="W177" s="36"/>
      <c r="X177" s="36"/>
      <c r="Y177" s="36"/>
      <c r="Z177" s="36"/>
      <c r="AA177" s="36"/>
      <c r="AB177" s="36"/>
      <c r="AC177" s="36"/>
      <c r="AD177" s="36"/>
      <c r="AE177" s="36"/>
      <c r="AR177" s="186" t="s">
        <v>1168</v>
      </c>
      <c r="AT177" s="186" t="s">
        <v>132</v>
      </c>
      <c r="AU177" s="186" t="s">
        <v>84</v>
      </c>
      <c r="AY177" s="19" t="s">
        <v>130</v>
      </c>
      <c r="BE177" s="187">
        <f>IF(N177="základní",J177,0)</f>
        <v>0</v>
      </c>
      <c r="BF177" s="187">
        <f>IF(N177="snížená",J177,0)</f>
        <v>0</v>
      </c>
      <c r="BG177" s="187">
        <f>IF(N177="zákl. přenesená",J177,0)</f>
        <v>0</v>
      </c>
      <c r="BH177" s="187">
        <f>IF(N177="sníž. přenesená",J177,0)</f>
        <v>0</v>
      </c>
      <c r="BI177" s="187">
        <f>IF(N177="nulová",J177,0)</f>
        <v>0</v>
      </c>
      <c r="BJ177" s="19" t="s">
        <v>82</v>
      </c>
      <c r="BK177" s="187">
        <f>ROUND(I177*H177,2)</f>
        <v>0</v>
      </c>
      <c r="BL177" s="19" t="s">
        <v>1168</v>
      </c>
      <c r="BM177" s="186" t="s">
        <v>1283</v>
      </c>
    </row>
    <row r="178" spans="1:65" s="14" customFormat="1" ht="11.25" x14ac:dyDescent="0.2">
      <c r="B178" s="204"/>
      <c r="C178" s="205"/>
      <c r="D178" s="195" t="s">
        <v>140</v>
      </c>
      <c r="E178" s="206" t="s">
        <v>19</v>
      </c>
      <c r="F178" s="207" t="s">
        <v>1284</v>
      </c>
      <c r="G178" s="205"/>
      <c r="H178" s="208">
        <v>100</v>
      </c>
      <c r="I178" s="209"/>
      <c r="J178" s="205"/>
      <c r="K178" s="205"/>
      <c r="L178" s="210"/>
      <c r="M178" s="211"/>
      <c r="N178" s="212"/>
      <c r="O178" s="212"/>
      <c r="P178" s="212"/>
      <c r="Q178" s="212"/>
      <c r="R178" s="212"/>
      <c r="S178" s="212"/>
      <c r="T178" s="213"/>
      <c r="AT178" s="214" t="s">
        <v>140</v>
      </c>
      <c r="AU178" s="214" t="s">
        <v>84</v>
      </c>
      <c r="AV178" s="14" t="s">
        <v>84</v>
      </c>
      <c r="AW178" s="14" t="s">
        <v>35</v>
      </c>
      <c r="AX178" s="14" t="s">
        <v>74</v>
      </c>
      <c r="AY178" s="214" t="s">
        <v>130</v>
      </c>
    </row>
    <row r="179" spans="1:65" s="15" customFormat="1" ht="11.25" x14ac:dyDescent="0.2">
      <c r="B179" s="215"/>
      <c r="C179" s="216"/>
      <c r="D179" s="195" t="s">
        <v>140</v>
      </c>
      <c r="E179" s="217" t="s">
        <v>19</v>
      </c>
      <c r="F179" s="218" t="s">
        <v>143</v>
      </c>
      <c r="G179" s="216"/>
      <c r="H179" s="219">
        <v>100</v>
      </c>
      <c r="I179" s="220"/>
      <c r="J179" s="216"/>
      <c r="K179" s="216"/>
      <c r="L179" s="221"/>
      <c r="M179" s="222"/>
      <c r="N179" s="223"/>
      <c r="O179" s="223"/>
      <c r="P179" s="223"/>
      <c r="Q179" s="223"/>
      <c r="R179" s="223"/>
      <c r="S179" s="223"/>
      <c r="T179" s="224"/>
      <c r="AT179" s="225" t="s">
        <v>140</v>
      </c>
      <c r="AU179" s="225" t="s">
        <v>84</v>
      </c>
      <c r="AV179" s="15" t="s">
        <v>137</v>
      </c>
      <c r="AW179" s="15" t="s">
        <v>35</v>
      </c>
      <c r="AX179" s="15" t="s">
        <v>82</v>
      </c>
      <c r="AY179" s="225" t="s">
        <v>130</v>
      </c>
    </row>
    <row r="180" spans="1:65" s="2" customFormat="1" ht="16.5" customHeight="1" x14ac:dyDescent="0.2">
      <c r="A180" s="36"/>
      <c r="B180" s="37"/>
      <c r="C180" s="175" t="s">
        <v>278</v>
      </c>
      <c r="D180" s="175" t="s">
        <v>132</v>
      </c>
      <c r="E180" s="176" t="s">
        <v>1285</v>
      </c>
      <c r="F180" s="177" t="s">
        <v>1286</v>
      </c>
      <c r="G180" s="178" t="s">
        <v>1081</v>
      </c>
      <c r="H180" s="179">
        <v>100</v>
      </c>
      <c r="I180" s="180"/>
      <c r="J180" s="181">
        <f>ROUND(I180*H180,2)</f>
        <v>0</v>
      </c>
      <c r="K180" s="177" t="s">
        <v>19</v>
      </c>
      <c r="L180" s="41"/>
      <c r="M180" s="182" t="s">
        <v>19</v>
      </c>
      <c r="N180" s="183" t="s">
        <v>45</v>
      </c>
      <c r="O180" s="66"/>
      <c r="P180" s="184">
        <f>O180*H180</f>
        <v>0</v>
      </c>
      <c r="Q180" s="184">
        <v>0</v>
      </c>
      <c r="R180" s="184">
        <f>Q180*H180</f>
        <v>0</v>
      </c>
      <c r="S180" s="184">
        <v>0</v>
      </c>
      <c r="T180" s="185">
        <f>S180*H180</f>
        <v>0</v>
      </c>
      <c r="U180" s="36"/>
      <c r="V180" s="36"/>
      <c r="W180" s="36"/>
      <c r="X180" s="36"/>
      <c r="Y180" s="36"/>
      <c r="Z180" s="36"/>
      <c r="AA180" s="36"/>
      <c r="AB180" s="36"/>
      <c r="AC180" s="36"/>
      <c r="AD180" s="36"/>
      <c r="AE180" s="36"/>
      <c r="AR180" s="186" t="s">
        <v>1168</v>
      </c>
      <c r="AT180" s="186" t="s">
        <v>132</v>
      </c>
      <c r="AU180" s="186" t="s">
        <v>84</v>
      </c>
      <c r="AY180" s="19" t="s">
        <v>130</v>
      </c>
      <c r="BE180" s="187">
        <f>IF(N180="základní",J180,0)</f>
        <v>0</v>
      </c>
      <c r="BF180" s="187">
        <f>IF(N180="snížená",J180,0)</f>
        <v>0</v>
      </c>
      <c r="BG180" s="187">
        <f>IF(N180="zákl. přenesená",J180,0)</f>
        <v>0</v>
      </c>
      <c r="BH180" s="187">
        <f>IF(N180="sníž. přenesená",J180,0)</f>
        <v>0</v>
      </c>
      <c r="BI180" s="187">
        <f>IF(N180="nulová",J180,0)</f>
        <v>0</v>
      </c>
      <c r="BJ180" s="19" t="s">
        <v>82</v>
      </c>
      <c r="BK180" s="187">
        <f>ROUND(I180*H180,2)</f>
        <v>0</v>
      </c>
      <c r="BL180" s="19" t="s">
        <v>1168</v>
      </c>
      <c r="BM180" s="186" t="s">
        <v>1287</v>
      </c>
    </row>
    <row r="181" spans="1:65" s="14" customFormat="1" ht="11.25" x14ac:dyDescent="0.2">
      <c r="B181" s="204"/>
      <c r="C181" s="205"/>
      <c r="D181" s="195" t="s">
        <v>140</v>
      </c>
      <c r="E181" s="206" t="s">
        <v>19</v>
      </c>
      <c r="F181" s="207" t="s">
        <v>1288</v>
      </c>
      <c r="G181" s="205"/>
      <c r="H181" s="208">
        <v>100</v>
      </c>
      <c r="I181" s="209"/>
      <c r="J181" s="205"/>
      <c r="K181" s="205"/>
      <c r="L181" s="210"/>
      <c r="M181" s="211"/>
      <c r="N181" s="212"/>
      <c r="O181" s="212"/>
      <c r="P181" s="212"/>
      <c r="Q181" s="212"/>
      <c r="R181" s="212"/>
      <c r="S181" s="212"/>
      <c r="T181" s="213"/>
      <c r="AT181" s="214" t="s">
        <v>140</v>
      </c>
      <c r="AU181" s="214" t="s">
        <v>84</v>
      </c>
      <c r="AV181" s="14" t="s">
        <v>84</v>
      </c>
      <c r="AW181" s="14" t="s">
        <v>35</v>
      </c>
      <c r="AX181" s="14" t="s">
        <v>74</v>
      </c>
      <c r="AY181" s="214" t="s">
        <v>130</v>
      </c>
    </row>
    <row r="182" spans="1:65" s="15" customFormat="1" ht="11.25" x14ac:dyDescent="0.2">
      <c r="B182" s="215"/>
      <c r="C182" s="216"/>
      <c r="D182" s="195" t="s">
        <v>140</v>
      </c>
      <c r="E182" s="217" t="s">
        <v>19</v>
      </c>
      <c r="F182" s="218" t="s">
        <v>143</v>
      </c>
      <c r="G182" s="216"/>
      <c r="H182" s="219">
        <v>100</v>
      </c>
      <c r="I182" s="220"/>
      <c r="J182" s="216"/>
      <c r="K182" s="216"/>
      <c r="L182" s="221"/>
      <c r="M182" s="222"/>
      <c r="N182" s="223"/>
      <c r="O182" s="223"/>
      <c r="P182" s="223"/>
      <c r="Q182" s="223"/>
      <c r="R182" s="223"/>
      <c r="S182" s="223"/>
      <c r="T182" s="224"/>
      <c r="AT182" s="225" t="s">
        <v>140</v>
      </c>
      <c r="AU182" s="225" t="s">
        <v>84</v>
      </c>
      <c r="AV182" s="15" t="s">
        <v>137</v>
      </c>
      <c r="AW182" s="15" t="s">
        <v>35</v>
      </c>
      <c r="AX182" s="15" t="s">
        <v>82</v>
      </c>
      <c r="AY182" s="225" t="s">
        <v>130</v>
      </c>
    </row>
    <row r="183" spans="1:65" s="2" customFormat="1" ht="21.75" customHeight="1" x14ac:dyDescent="0.2">
      <c r="A183" s="36"/>
      <c r="B183" s="37"/>
      <c r="C183" s="175" t="s">
        <v>254</v>
      </c>
      <c r="D183" s="175" t="s">
        <v>132</v>
      </c>
      <c r="E183" s="176" t="s">
        <v>1289</v>
      </c>
      <c r="F183" s="177" t="s">
        <v>1290</v>
      </c>
      <c r="G183" s="178" t="s">
        <v>1257</v>
      </c>
      <c r="H183" s="179">
        <v>2</v>
      </c>
      <c r="I183" s="180"/>
      <c r="J183" s="181">
        <f>ROUND(I183*H183,2)</f>
        <v>0</v>
      </c>
      <c r="K183" s="177" t="s">
        <v>19</v>
      </c>
      <c r="L183" s="41"/>
      <c r="M183" s="182" t="s">
        <v>19</v>
      </c>
      <c r="N183" s="183" t="s">
        <v>45</v>
      </c>
      <c r="O183" s="66"/>
      <c r="P183" s="184">
        <f>O183*H183</f>
        <v>0</v>
      </c>
      <c r="Q183" s="184">
        <v>0</v>
      </c>
      <c r="R183" s="184">
        <f>Q183*H183</f>
        <v>0</v>
      </c>
      <c r="S183" s="184">
        <v>0</v>
      </c>
      <c r="T183" s="185">
        <f>S183*H183</f>
        <v>0</v>
      </c>
      <c r="U183" s="36"/>
      <c r="V183" s="36"/>
      <c r="W183" s="36"/>
      <c r="X183" s="36"/>
      <c r="Y183" s="36"/>
      <c r="Z183" s="36"/>
      <c r="AA183" s="36"/>
      <c r="AB183" s="36"/>
      <c r="AC183" s="36"/>
      <c r="AD183" s="36"/>
      <c r="AE183" s="36"/>
      <c r="AR183" s="186" t="s">
        <v>1168</v>
      </c>
      <c r="AT183" s="186" t="s">
        <v>132</v>
      </c>
      <c r="AU183" s="186" t="s">
        <v>84</v>
      </c>
      <c r="AY183" s="19" t="s">
        <v>130</v>
      </c>
      <c r="BE183" s="187">
        <f>IF(N183="základní",J183,0)</f>
        <v>0</v>
      </c>
      <c r="BF183" s="187">
        <f>IF(N183="snížená",J183,0)</f>
        <v>0</v>
      </c>
      <c r="BG183" s="187">
        <f>IF(N183="zákl. přenesená",J183,0)</f>
        <v>0</v>
      </c>
      <c r="BH183" s="187">
        <f>IF(N183="sníž. přenesená",J183,0)</f>
        <v>0</v>
      </c>
      <c r="BI183" s="187">
        <f>IF(N183="nulová",J183,0)</f>
        <v>0</v>
      </c>
      <c r="BJ183" s="19" t="s">
        <v>82</v>
      </c>
      <c r="BK183" s="187">
        <f>ROUND(I183*H183,2)</f>
        <v>0</v>
      </c>
      <c r="BL183" s="19" t="s">
        <v>1168</v>
      </c>
      <c r="BM183" s="186" t="s">
        <v>1291</v>
      </c>
    </row>
    <row r="184" spans="1:65" s="14" customFormat="1" ht="11.25" x14ac:dyDescent="0.2">
      <c r="B184" s="204"/>
      <c r="C184" s="205"/>
      <c r="D184" s="195" t="s">
        <v>140</v>
      </c>
      <c r="E184" s="206" t="s">
        <v>19</v>
      </c>
      <c r="F184" s="207" t="s">
        <v>1292</v>
      </c>
      <c r="G184" s="205"/>
      <c r="H184" s="208">
        <v>2</v>
      </c>
      <c r="I184" s="209"/>
      <c r="J184" s="205"/>
      <c r="K184" s="205"/>
      <c r="L184" s="210"/>
      <c r="M184" s="211"/>
      <c r="N184" s="212"/>
      <c r="O184" s="212"/>
      <c r="P184" s="212"/>
      <c r="Q184" s="212"/>
      <c r="R184" s="212"/>
      <c r="S184" s="212"/>
      <c r="T184" s="213"/>
      <c r="AT184" s="214" t="s">
        <v>140</v>
      </c>
      <c r="AU184" s="214" t="s">
        <v>84</v>
      </c>
      <c r="AV184" s="14" t="s">
        <v>84</v>
      </c>
      <c r="AW184" s="14" t="s">
        <v>35</v>
      </c>
      <c r="AX184" s="14" t="s">
        <v>74</v>
      </c>
      <c r="AY184" s="214" t="s">
        <v>130</v>
      </c>
    </row>
    <row r="185" spans="1:65" s="15" customFormat="1" ht="11.25" x14ac:dyDescent="0.2">
      <c r="B185" s="215"/>
      <c r="C185" s="216"/>
      <c r="D185" s="195" t="s">
        <v>140</v>
      </c>
      <c r="E185" s="217" t="s">
        <v>19</v>
      </c>
      <c r="F185" s="218" t="s">
        <v>143</v>
      </c>
      <c r="G185" s="216"/>
      <c r="H185" s="219">
        <v>2</v>
      </c>
      <c r="I185" s="220"/>
      <c r="J185" s="216"/>
      <c r="K185" s="216"/>
      <c r="L185" s="221"/>
      <c r="M185" s="222"/>
      <c r="N185" s="223"/>
      <c r="O185" s="223"/>
      <c r="P185" s="223"/>
      <c r="Q185" s="223"/>
      <c r="R185" s="223"/>
      <c r="S185" s="223"/>
      <c r="T185" s="224"/>
      <c r="AT185" s="225" t="s">
        <v>140</v>
      </c>
      <c r="AU185" s="225" t="s">
        <v>84</v>
      </c>
      <c r="AV185" s="15" t="s">
        <v>137</v>
      </c>
      <c r="AW185" s="15" t="s">
        <v>35</v>
      </c>
      <c r="AX185" s="15" t="s">
        <v>82</v>
      </c>
      <c r="AY185" s="225" t="s">
        <v>130</v>
      </c>
    </row>
    <row r="186" spans="1:65" s="2" customFormat="1" ht="16.5" customHeight="1" x14ac:dyDescent="0.2">
      <c r="A186" s="36"/>
      <c r="B186" s="37"/>
      <c r="C186" s="175" t="s">
        <v>289</v>
      </c>
      <c r="D186" s="175" t="s">
        <v>132</v>
      </c>
      <c r="E186" s="176" t="s">
        <v>1293</v>
      </c>
      <c r="F186" s="177" t="s">
        <v>1294</v>
      </c>
      <c r="G186" s="178" t="s">
        <v>1257</v>
      </c>
      <c r="H186" s="179">
        <v>1</v>
      </c>
      <c r="I186" s="180"/>
      <c r="J186" s="181">
        <f>ROUND(I186*H186,2)</f>
        <v>0</v>
      </c>
      <c r="K186" s="177" t="s">
        <v>19</v>
      </c>
      <c r="L186" s="41"/>
      <c r="M186" s="182" t="s">
        <v>19</v>
      </c>
      <c r="N186" s="183" t="s">
        <v>45</v>
      </c>
      <c r="O186" s="66"/>
      <c r="P186" s="184">
        <f>O186*H186</f>
        <v>0</v>
      </c>
      <c r="Q186" s="184">
        <v>0</v>
      </c>
      <c r="R186" s="184">
        <f>Q186*H186</f>
        <v>0</v>
      </c>
      <c r="S186" s="184">
        <v>0</v>
      </c>
      <c r="T186" s="185">
        <f>S186*H186</f>
        <v>0</v>
      </c>
      <c r="U186" s="36"/>
      <c r="V186" s="36"/>
      <c r="W186" s="36"/>
      <c r="X186" s="36"/>
      <c r="Y186" s="36"/>
      <c r="Z186" s="36"/>
      <c r="AA186" s="36"/>
      <c r="AB186" s="36"/>
      <c r="AC186" s="36"/>
      <c r="AD186" s="36"/>
      <c r="AE186" s="36"/>
      <c r="AR186" s="186" t="s">
        <v>137</v>
      </c>
      <c r="AT186" s="186" t="s">
        <v>132</v>
      </c>
      <c r="AU186" s="186" t="s">
        <v>84</v>
      </c>
      <c r="AY186" s="19" t="s">
        <v>130</v>
      </c>
      <c r="BE186" s="187">
        <f>IF(N186="základní",J186,0)</f>
        <v>0</v>
      </c>
      <c r="BF186" s="187">
        <f>IF(N186="snížená",J186,0)</f>
        <v>0</v>
      </c>
      <c r="BG186" s="187">
        <f>IF(N186="zákl. přenesená",J186,0)</f>
        <v>0</v>
      </c>
      <c r="BH186" s="187">
        <f>IF(N186="sníž. přenesená",J186,0)</f>
        <v>0</v>
      </c>
      <c r="BI186" s="187">
        <f>IF(N186="nulová",J186,0)</f>
        <v>0</v>
      </c>
      <c r="BJ186" s="19" t="s">
        <v>82</v>
      </c>
      <c r="BK186" s="187">
        <f>ROUND(I186*H186,2)</f>
        <v>0</v>
      </c>
      <c r="BL186" s="19" t="s">
        <v>137</v>
      </c>
      <c r="BM186" s="186" t="s">
        <v>1295</v>
      </c>
    </row>
    <row r="187" spans="1:65" s="14" customFormat="1" ht="11.25" x14ac:dyDescent="0.2">
      <c r="B187" s="204"/>
      <c r="C187" s="205"/>
      <c r="D187" s="195" t="s">
        <v>140</v>
      </c>
      <c r="E187" s="206" t="s">
        <v>19</v>
      </c>
      <c r="F187" s="207" t="s">
        <v>1296</v>
      </c>
      <c r="G187" s="205"/>
      <c r="H187" s="208">
        <v>1</v>
      </c>
      <c r="I187" s="209"/>
      <c r="J187" s="205"/>
      <c r="K187" s="205"/>
      <c r="L187" s="210"/>
      <c r="M187" s="211"/>
      <c r="N187" s="212"/>
      <c r="O187" s="212"/>
      <c r="P187" s="212"/>
      <c r="Q187" s="212"/>
      <c r="R187" s="212"/>
      <c r="S187" s="212"/>
      <c r="T187" s="213"/>
      <c r="AT187" s="214" t="s">
        <v>140</v>
      </c>
      <c r="AU187" s="214" t="s">
        <v>84</v>
      </c>
      <c r="AV187" s="14" t="s">
        <v>84</v>
      </c>
      <c r="AW187" s="14" t="s">
        <v>35</v>
      </c>
      <c r="AX187" s="14" t="s">
        <v>74</v>
      </c>
      <c r="AY187" s="214" t="s">
        <v>130</v>
      </c>
    </row>
    <row r="188" spans="1:65" s="15" customFormat="1" ht="11.25" x14ac:dyDescent="0.2">
      <c r="B188" s="215"/>
      <c r="C188" s="216"/>
      <c r="D188" s="195" t="s">
        <v>140</v>
      </c>
      <c r="E188" s="217" t="s">
        <v>19</v>
      </c>
      <c r="F188" s="218" t="s">
        <v>143</v>
      </c>
      <c r="G188" s="216"/>
      <c r="H188" s="219">
        <v>1</v>
      </c>
      <c r="I188" s="220"/>
      <c r="J188" s="216"/>
      <c r="K188" s="216"/>
      <c r="L188" s="221"/>
      <c r="M188" s="257"/>
      <c r="N188" s="258"/>
      <c r="O188" s="258"/>
      <c r="P188" s="258"/>
      <c r="Q188" s="258"/>
      <c r="R188" s="258"/>
      <c r="S188" s="258"/>
      <c r="T188" s="259"/>
      <c r="AT188" s="225" t="s">
        <v>140</v>
      </c>
      <c r="AU188" s="225" t="s">
        <v>84</v>
      </c>
      <c r="AV188" s="15" t="s">
        <v>137</v>
      </c>
      <c r="AW188" s="15" t="s">
        <v>35</v>
      </c>
      <c r="AX188" s="15" t="s">
        <v>82</v>
      </c>
      <c r="AY188" s="225" t="s">
        <v>130</v>
      </c>
    </row>
    <row r="189" spans="1:65" s="2" customFormat="1" ht="6.95" customHeight="1" x14ac:dyDescent="0.2">
      <c r="A189" s="36"/>
      <c r="B189" s="49"/>
      <c r="C189" s="50"/>
      <c r="D189" s="50"/>
      <c r="E189" s="50"/>
      <c r="F189" s="50"/>
      <c r="G189" s="50"/>
      <c r="H189" s="50"/>
      <c r="I189" s="50"/>
      <c r="J189" s="50"/>
      <c r="K189" s="50"/>
      <c r="L189" s="41"/>
      <c r="M189" s="36"/>
      <c r="O189" s="36"/>
      <c r="P189" s="36"/>
      <c r="Q189" s="36"/>
      <c r="R189" s="36"/>
      <c r="S189" s="36"/>
      <c r="T189" s="36"/>
      <c r="U189" s="36"/>
      <c r="V189" s="36"/>
      <c r="W189" s="36"/>
      <c r="X189" s="36"/>
      <c r="Y189" s="36"/>
      <c r="Z189" s="36"/>
      <c r="AA189" s="36"/>
      <c r="AB189" s="36"/>
      <c r="AC189" s="36"/>
      <c r="AD189" s="36"/>
      <c r="AE189" s="36"/>
    </row>
  </sheetData>
  <sheetProtection algorithmName="SHA-512" hashValue="3zalweEF1HDx/P5/SYGs5JgcertbuiSab9TJkbpbLbQG/47M+oosx8AvBgZMdhx8tDH+7YHh7e9ROEFbxgkA6Q==" saltValue="tIqSpVxcr013J+6oYPUSBFyn2Nn9avoF072R7+vVYZ9U8ybTeCciueH+qyInGVp6yvLnwAEQbz7PZg9IJSynWA==" spinCount="100000" sheet="1" objects="1" scenarios="1" formatColumns="0" formatRows="0" autoFilter="0"/>
  <autoFilter ref="C85:K188"/>
  <mergeCells count="9">
    <mergeCell ref="E50:H50"/>
    <mergeCell ref="E76:H76"/>
    <mergeCell ref="E78:H78"/>
    <mergeCell ref="L2:V2"/>
    <mergeCell ref="E7:H7"/>
    <mergeCell ref="E9:H9"/>
    <mergeCell ref="E18:H18"/>
    <mergeCell ref="E27:H27"/>
    <mergeCell ref="E48:H48"/>
  </mergeCells>
  <hyperlinks>
    <hyperlink ref="F96" r:id="rId1"/>
    <hyperlink ref="F100" r:id="rId2"/>
    <hyperlink ref="F109" r:id="rId3"/>
    <hyperlink ref="F114" r:id="rId4"/>
    <hyperlink ref="F121" r:id="rId5"/>
    <hyperlink ref="F126" r:id="rId6"/>
    <hyperlink ref="F133" r:id="rId7"/>
    <hyperlink ref="F142" r:id="rId8"/>
    <hyperlink ref="F149" r:id="rId9"/>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23"/>
  <sheetViews>
    <sheetView showGridLines="0" workbookViewId="0"/>
  </sheetViews>
  <sheetFormatPr defaultRowHeight="12.75" x14ac:dyDescent="0.2"/>
  <cols>
    <col min="1" max="1" width="8.33203125" style="260" customWidth="1"/>
    <col min="2" max="2" width="1.6640625" style="260" customWidth="1"/>
    <col min="3" max="4" width="5" style="260" customWidth="1"/>
    <col min="5" max="5" width="11.6640625" style="260" customWidth="1"/>
    <col min="6" max="6" width="9.1640625" style="260" customWidth="1"/>
    <col min="7" max="7" width="5" style="260" customWidth="1"/>
    <col min="8" max="8" width="77.83203125" style="260" customWidth="1"/>
    <col min="9" max="10" width="20" style="260" customWidth="1"/>
    <col min="11" max="11" width="1.6640625" style="260" customWidth="1"/>
  </cols>
  <sheetData>
    <row r="1" spans="2:11" s="1" customFormat="1" ht="37.5" customHeight="1" x14ac:dyDescent="0.2"/>
    <row r="2" spans="2:11" s="1" customFormat="1" ht="7.5" customHeight="1" x14ac:dyDescent="0.2">
      <c r="B2" s="261"/>
      <c r="C2" s="262"/>
      <c r="D2" s="262"/>
      <c r="E2" s="262"/>
      <c r="F2" s="262"/>
      <c r="G2" s="262"/>
      <c r="H2" s="262"/>
      <c r="I2" s="262"/>
      <c r="J2" s="262"/>
      <c r="K2" s="263"/>
    </row>
    <row r="3" spans="2:11" s="17" customFormat="1" ht="45" customHeight="1" x14ac:dyDescent="0.2">
      <c r="B3" s="264"/>
      <c r="C3" s="393" t="s">
        <v>1297</v>
      </c>
      <c r="D3" s="393"/>
      <c r="E3" s="393"/>
      <c r="F3" s="393"/>
      <c r="G3" s="393"/>
      <c r="H3" s="393"/>
      <c r="I3" s="393"/>
      <c r="J3" s="393"/>
      <c r="K3" s="265"/>
    </row>
    <row r="4" spans="2:11" s="1" customFormat="1" ht="25.5" customHeight="1" x14ac:dyDescent="0.3">
      <c r="B4" s="266"/>
      <c r="C4" s="398" t="s">
        <v>1298</v>
      </c>
      <c r="D4" s="398"/>
      <c r="E4" s="398"/>
      <c r="F4" s="398"/>
      <c r="G4" s="398"/>
      <c r="H4" s="398"/>
      <c r="I4" s="398"/>
      <c r="J4" s="398"/>
      <c r="K4" s="267"/>
    </row>
    <row r="5" spans="2:11" s="1" customFormat="1" ht="5.25" customHeight="1" x14ac:dyDescent="0.2">
      <c r="B5" s="266"/>
      <c r="C5" s="268"/>
      <c r="D5" s="268"/>
      <c r="E5" s="268"/>
      <c r="F5" s="268"/>
      <c r="G5" s="268"/>
      <c r="H5" s="268"/>
      <c r="I5" s="268"/>
      <c r="J5" s="268"/>
      <c r="K5" s="267"/>
    </row>
    <row r="6" spans="2:11" s="1" customFormat="1" ht="15" customHeight="1" x14ac:dyDescent="0.2">
      <c r="B6" s="266"/>
      <c r="C6" s="397" t="s">
        <v>1299</v>
      </c>
      <c r="D6" s="397"/>
      <c r="E6" s="397"/>
      <c r="F6" s="397"/>
      <c r="G6" s="397"/>
      <c r="H6" s="397"/>
      <c r="I6" s="397"/>
      <c r="J6" s="397"/>
      <c r="K6" s="267"/>
    </row>
    <row r="7" spans="2:11" s="1" customFormat="1" ht="15" customHeight="1" x14ac:dyDescent="0.2">
      <c r="B7" s="270"/>
      <c r="C7" s="397" t="s">
        <v>1300</v>
      </c>
      <c r="D7" s="397"/>
      <c r="E7" s="397"/>
      <c r="F7" s="397"/>
      <c r="G7" s="397"/>
      <c r="H7" s="397"/>
      <c r="I7" s="397"/>
      <c r="J7" s="397"/>
      <c r="K7" s="267"/>
    </row>
    <row r="8" spans="2:11" s="1" customFormat="1" ht="12.75" customHeight="1" x14ac:dyDescent="0.2">
      <c r="B8" s="270"/>
      <c r="C8" s="269"/>
      <c r="D8" s="269"/>
      <c r="E8" s="269"/>
      <c r="F8" s="269"/>
      <c r="G8" s="269"/>
      <c r="H8" s="269"/>
      <c r="I8" s="269"/>
      <c r="J8" s="269"/>
      <c r="K8" s="267"/>
    </row>
    <row r="9" spans="2:11" s="1" customFormat="1" ht="15" customHeight="1" x14ac:dyDescent="0.2">
      <c r="B9" s="270"/>
      <c r="C9" s="397" t="s">
        <v>1301</v>
      </c>
      <c r="D9" s="397"/>
      <c r="E9" s="397"/>
      <c r="F9" s="397"/>
      <c r="G9" s="397"/>
      <c r="H9" s="397"/>
      <c r="I9" s="397"/>
      <c r="J9" s="397"/>
      <c r="K9" s="267"/>
    </row>
    <row r="10" spans="2:11" s="1" customFormat="1" ht="15" customHeight="1" x14ac:dyDescent="0.2">
      <c r="B10" s="270"/>
      <c r="C10" s="269"/>
      <c r="D10" s="397" t="s">
        <v>1302</v>
      </c>
      <c r="E10" s="397"/>
      <c r="F10" s="397"/>
      <c r="G10" s="397"/>
      <c r="H10" s="397"/>
      <c r="I10" s="397"/>
      <c r="J10" s="397"/>
      <c r="K10" s="267"/>
    </row>
    <row r="11" spans="2:11" s="1" customFormat="1" ht="15" customHeight="1" x14ac:dyDescent="0.2">
      <c r="B11" s="270"/>
      <c r="C11" s="271"/>
      <c r="D11" s="397" t="s">
        <v>1303</v>
      </c>
      <c r="E11" s="397"/>
      <c r="F11" s="397"/>
      <c r="G11" s="397"/>
      <c r="H11" s="397"/>
      <c r="I11" s="397"/>
      <c r="J11" s="397"/>
      <c r="K11" s="267"/>
    </row>
    <row r="12" spans="2:11" s="1" customFormat="1" ht="15" customHeight="1" x14ac:dyDescent="0.2">
      <c r="B12" s="270"/>
      <c r="C12" s="271"/>
      <c r="D12" s="269"/>
      <c r="E12" s="269"/>
      <c r="F12" s="269"/>
      <c r="G12" s="269"/>
      <c r="H12" s="269"/>
      <c r="I12" s="269"/>
      <c r="J12" s="269"/>
      <c r="K12" s="267"/>
    </row>
    <row r="13" spans="2:11" s="1" customFormat="1" ht="15" customHeight="1" x14ac:dyDescent="0.2">
      <c r="B13" s="270"/>
      <c r="C13" s="271"/>
      <c r="D13" s="272" t="s">
        <v>1304</v>
      </c>
      <c r="E13" s="269"/>
      <c r="F13" s="269"/>
      <c r="G13" s="269"/>
      <c r="H13" s="269"/>
      <c r="I13" s="269"/>
      <c r="J13" s="269"/>
      <c r="K13" s="267"/>
    </row>
    <row r="14" spans="2:11" s="1" customFormat="1" ht="12.75" customHeight="1" x14ac:dyDescent="0.2">
      <c r="B14" s="270"/>
      <c r="C14" s="271"/>
      <c r="D14" s="271"/>
      <c r="E14" s="271"/>
      <c r="F14" s="271"/>
      <c r="G14" s="271"/>
      <c r="H14" s="271"/>
      <c r="I14" s="271"/>
      <c r="J14" s="271"/>
      <c r="K14" s="267"/>
    </row>
    <row r="15" spans="2:11" s="1" customFormat="1" ht="15" customHeight="1" x14ac:dyDescent="0.2">
      <c r="B15" s="270"/>
      <c r="C15" s="271"/>
      <c r="D15" s="397" t="s">
        <v>1305</v>
      </c>
      <c r="E15" s="397"/>
      <c r="F15" s="397"/>
      <c r="G15" s="397"/>
      <c r="H15" s="397"/>
      <c r="I15" s="397"/>
      <c r="J15" s="397"/>
      <c r="K15" s="267"/>
    </row>
    <row r="16" spans="2:11" s="1" customFormat="1" ht="15" customHeight="1" x14ac:dyDescent="0.2">
      <c r="B16" s="270"/>
      <c r="C16" s="271"/>
      <c r="D16" s="397" t="s">
        <v>1306</v>
      </c>
      <c r="E16" s="397"/>
      <c r="F16" s="397"/>
      <c r="G16" s="397"/>
      <c r="H16" s="397"/>
      <c r="I16" s="397"/>
      <c r="J16" s="397"/>
      <c r="K16" s="267"/>
    </row>
    <row r="17" spans="2:11" s="1" customFormat="1" ht="15" customHeight="1" x14ac:dyDescent="0.2">
      <c r="B17" s="270"/>
      <c r="C17" s="271"/>
      <c r="D17" s="397" t="s">
        <v>1307</v>
      </c>
      <c r="E17" s="397"/>
      <c r="F17" s="397"/>
      <c r="G17" s="397"/>
      <c r="H17" s="397"/>
      <c r="I17" s="397"/>
      <c r="J17" s="397"/>
      <c r="K17" s="267"/>
    </row>
    <row r="18" spans="2:11" s="1" customFormat="1" ht="15" customHeight="1" x14ac:dyDescent="0.2">
      <c r="B18" s="270"/>
      <c r="C18" s="271"/>
      <c r="D18" s="271"/>
      <c r="E18" s="273" t="s">
        <v>81</v>
      </c>
      <c r="F18" s="397" t="s">
        <v>1308</v>
      </c>
      <c r="G18" s="397"/>
      <c r="H18" s="397"/>
      <c r="I18" s="397"/>
      <c r="J18" s="397"/>
      <c r="K18" s="267"/>
    </row>
    <row r="19" spans="2:11" s="1" customFormat="1" ht="15" customHeight="1" x14ac:dyDescent="0.2">
      <c r="B19" s="270"/>
      <c r="C19" s="271"/>
      <c r="D19" s="271"/>
      <c r="E19" s="273" t="s">
        <v>1309</v>
      </c>
      <c r="F19" s="397" t="s">
        <v>1310</v>
      </c>
      <c r="G19" s="397"/>
      <c r="H19" s="397"/>
      <c r="I19" s="397"/>
      <c r="J19" s="397"/>
      <c r="K19" s="267"/>
    </row>
    <row r="20" spans="2:11" s="1" customFormat="1" ht="15" customHeight="1" x14ac:dyDescent="0.2">
      <c r="B20" s="270"/>
      <c r="C20" s="271"/>
      <c r="D20" s="271"/>
      <c r="E20" s="273" t="s">
        <v>87</v>
      </c>
      <c r="F20" s="397" t="s">
        <v>1311</v>
      </c>
      <c r="G20" s="397"/>
      <c r="H20" s="397"/>
      <c r="I20" s="397"/>
      <c r="J20" s="397"/>
      <c r="K20" s="267"/>
    </row>
    <row r="21" spans="2:11" s="1" customFormat="1" ht="15" customHeight="1" x14ac:dyDescent="0.2">
      <c r="B21" s="270"/>
      <c r="C21" s="271"/>
      <c r="D21" s="271"/>
      <c r="E21" s="273" t="s">
        <v>1312</v>
      </c>
      <c r="F21" s="397" t="s">
        <v>1313</v>
      </c>
      <c r="G21" s="397"/>
      <c r="H21" s="397"/>
      <c r="I21" s="397"/>
      <c r="J21" s="397"/>
      <c r="K21" s="267"/>
    </row>
    <row r="22" spans="2:11" s="1" customFormat="1" ht="15" customHeight="1" x14ac:dyDescent="0.2">
      <c r="B22" s="270"/>
      <c r="C22" s="271"/>
      <c r="D22" s="271"/>
      <c r="E22" s="273" t="s">
        <v>985</v>
      </c>
      <c r="F22" s="397" t="s">
        <v>986</v>
      </c>
      <c r="G22" s="397"/>
      <c r="H22" s="397"/>
      <c r="I22" s="397"/>
      <c r="J22" s="397"/>
      <c r="K22" s="267"/>
    </row>
    <row r="23" spans="2:11" s="1" customFormat="1" ht="15" customHeight="1" x14ac:dyDescent="0.2">
      <c r="B23" s="270"/>
      <c r="C23" s="271"/>
      <c r="D23" s="271"/>
      <c r="E23" s="273" t="s">
        <v>1314</v>
      </c>
      <c r="F23" s="397" t="s">
        <v>1315</v>
      </c>
      <c r="G23" s="397"/>
      <c r="H23" s="397"/>
      <c r="I23" s="397"/>
      <c r="J23" s="397"/>
      <c r="K23" s="267"/>
    </row>
    <row r="24" spans="2:11" s="1" customFormat="1" ht="12.75" customHeight="1" x14ac:dyDescent="0.2">
      <c r="B24" s="270"/>
      <c r="C24" s="271"/>
      <c r="D24" s="271"/>
      <c r="E24" s="271"/>
      <c r="F24" s="271"/>
      <c r="G24" s="271"/>
      <c r="H24" s="271"/>
      <c r="I24" s="271"/>
      <c r="J24" s="271"/>
      <c r="K24" s="267"/>
    </row>
    <row r="25" spans="2:11" s="1" customFormat="1" ht="15" customHeight="1" x14ac:dyDescent="0.2">
      <c r="B25" s="270"/>
      <c r="C25" s="397" t="s">
        <v>1316</v>
      </c>
      <c r="D25" s="397"/>
      <c r="E25" s="397"/>
      <c r="F25" s="397"/>
      <c r="G25" s="397"/>
      <c r="H25" s="397"/>
      <c r="I25" s="397"/>
      <c r="J25" s="397"/>
      <c r="K25" s="267"/>
    </row>
    <row r="26" spans="2:11" s="1" customFormat="1" ht="15" customHeight="1" x14ac:dyDescent="0.2">
      <c r="B26" s="270"/>
      <c r="C26" s="397" t="s">
        <v>1317</v>
      </c>
      <c r="D26" s="397"/>
      <c r="E26" s="397"/>
      <c r="F26" s="397"/>
      <c r="G26" s="397"/>
      <c r="H26" s="397"/>
      <c r="I26" s="397"/>
      <c r="J26" s="397"/>
      <c r="K26" s="267"/>
    </row>
    <row r="27" spans="2:11" s="1" customFormat="1" ht="15" customHeight="1" x14ac:dyDescent="0.2">
      <c r="B27" s="270"/>
      <c r="C27" s="269"/>
      <c r="D27" s="397" t="s">
        <v>1318</v>
      </c>
      <c r="E27" s="397"/>
      <c r="F27" s="397"/>
      <c r="G27" s="397"/>
      <c r="H27" s="397"/>
      <c r="I27" s="397"/>
      <c r="J27" s="397"/>
      <c r="K27" s="267"/>
    </row>
    <row r="28" spans="2:11" s="1" customFormat="1" ht="15" customHeight="1" x14ac:dyDescent="0.2">
      <c r="B28" s="270"/>
      <c r="C28" s="271"/>
      <c r="D28" s="397" t="s">
        <v>1319</v>
      </c>
      <c r="E28" s="397"/>
      <c r="F28" s="397"/>
      <c r="G28" s="397"/>
      <c r="H28" s="397"/>
      <c r="I28" s="397"/>
      <c r="J28" s="397"/>
      <c r="K28" s="267"/>
    </row>
    <row r="29" spans="2:11" s="1" customFormat="1" ht="12.75" customHeight="1" x14ac:dyDescent="0.2">
      <c r="B29" s="270"/>
      <c r="C29" s="271"/>
      <c r="D29" s="271"/>
      <c r="E29" s="271"/>
      <c r="F29" s="271"/>
      <c r="G29" s="271"/>
      <c r="H29" s="271"/>
      <c r="I29" s="271"/>
      <c r="J29" s="271"/>
      <c r="K29" s="267"/>
    </row>
    <row r="30" spans="2:11" s="1" customFormat="1" ht="15" customHeight="1" x14ac:dyDescent="0.2">
      <c r="B30" s="270"/>
      <c r="C30" s="271"/>
      <c r="D30" s="397" t="s">
        <v>1320</v>
      </c>
      <c r="E30" s="397"/>
      <c r="F30" s="397"/>
      <c r="G30" s="397"/>
      <c r="H30" s="397"/>
      <c r="I30" s="397"/>
      <c r="J30" s="397"/>
      <c r="K30" s="267"/>
    </row>
    <row r="31" spans="2:11" s="1" customFormat="1" ht="15" customHeight="1" x14ac:dyDescent="0.2">
      <c r="B31" s="270"/>
      <c r="C31" s="271"/>
      <c r="D31" s="397" t="s">
        <v>1321</v>
      </c>
      <c r="E31" s="397"/>
      <c r="F31" s="397"/>
      <c r="G31" s="397"/>
      <c r="H31" s="397"/>
      <c r="I31" s="397"/>
      <c r="J31" s="397"/>
      <c r="K31" s="267"/>
    </row>
    <row r="32" spans="2:11" s="1" customFormat="1" ht="12.75" customHeight="1" x14ac:dyDescent="0.2">
      <c r="B32" s="270"/>
      <c r="C32" s="271"/>
      <c r="D32" s="271"/>
      <c r="E32" s="271"/>
      <c r="F32" s="271"/>
      <c r="G32" s="271"/>
      <c r="H32" s="271"/>
      <c r="I32" s="271"/>
      <c r="J32" s="271"/>
      <c r="K32" s="267"/>
    </row>
    <row r="33" spans="2:11" s="1" customFormat="1" ht="15" customHeight="1" x14ac:dyDescent="0.2">
      <c r="B33" s="270"/>
      <c r="C33" s="271"/>
      <c r="D33" s="397" t="s">
        <v>1322</v>
      </c>
      <c r="E33" s="397"/>
      <c r="F33" s="397"/>
      <c r="G33" s="397"/>
      <c r="H33" s="397"/>
      <c r="I33" s="397"/>
      <c r="J33" s="397"/>
      <c r="K33" s="267"/>
    </row>
    <row r="34" spans="2:11" s="1" customFormat="1" ht="15" customHeight="1" x14ac:dyDescent="0.2">
      <c r="B34" s="270"/>
      <c r="C34" s="271"/>
      <c r="D34" s="397" t="s">
        <v>1323</v>
      </c>
      <c r="E34" s="397"/>
      <c r="F34" s="397"/>
      <c r="G34" s="397"/>
      <c r="H34" s="397"/>
      <c r="I34" s="397"/>
      <c r="J34" s="397"/>
      <c r="K34" s="267"/>
    </row>
    <row r="35" spans="2:11" s="1" customFormat="1" ht="15" customHeight="1" x14ac:dyDescent="0.2">
      <c r="B35" s="270"/>
      <c r="C35" s="271"/>
      <c r="D35" s="397" t="s">
        <v>1324</v>
      </c>
      <c r="E35" s="397"/>
      <c r="F35" s="397"/>
      <c r="G35" s="397"/>
      <c r="H35" s="397"/>
      <c r="I35" s="397"/>
      <c r="J35" s="397"/>
      <c r="K35" s="267"/>
    </row>
    <row r="36" spans="2:11" s="1" customFormat="1" ht="15" customHeight="1" x14ac:dyDescent="0.2">
      <c r="B36" s="270"/>
      <c r="C36" s="271"/>
      <c r="D36" s="269"/>
      <c r="E36" s="272" t="s">
        <v>116</v>
      </c>
      <c r="F36" s="269"/>
      <c r="G36" s="397" t="s">
        <v>1325</v>
      </c>
      <c r="H36" s="397"/>
      <c r="I36" s="397"/>
      <c r="J36" s="397"/>
      <c r="K36" s="267"/>
    </row>
    <row r="37" spans="2:11" s="1" customFormat="1" ht="30.75" customHeight="1" x14ac:dyDescent="0.2">
      <c r="B37" s="270"/>
      <c r="C37" s="271"/>
      <c r="D37" s="269"/>
      <c r="E37" s="272" t="s">
        <v>1326</v>
      </c>
      <c r="F37" s="269"/>
      <c r="G37" s="397" t="s">
        <v>1327</v>
      </c>
      <c r="H37" s="397"/>
      <c r="I37" s="397"/>
      <c r="J37" s="397"/>
      <c r="K37" s="267"/>
    </row>
    <row r="38" spans="2:11" s="1" customFormat="1" ht="15" customHeight="1" x14ac:dyDescent="0.2">
      <c r="B38" s="270"/>
      <c r="C38" s="271"/>
      <c r="D38" s="269"/>
      <c r="E38" s="272" t="s">
        <v>55</v>
      </c>
      <c r="F38" s="269"/>
      <c r="G38" s="397" t="s">
        <v>1328</v>
      </c>
      <c r="H38" s="397"/>
      <c r="I38" s="397"/>
      <c r="J38" s="397"/>
      <c r="K38" s="267"/>
    </row>
    <row r="39" spans="2:11" s="1" customFormat="1" ht="15" customHeight="1" x14ac:dyDescent="0.2">
      <c r="B39" s="270"/>
      <c r="C39" s="271"/>
      <c r="D39" s="269"/>
      <c r="E39" s="272" t="s">
        <v>56</v>
      </c>
      <c r="F39" s="269"/>
      <c r="G39" s="397" t="s">
        <v>1329</v>
      </c>
      <c r="H39" s="397"/>
      <c r="I39" s="397"/>
      <c r="J39" s="397"/>
      <c r="K39" s="267"/>
    </row>
    <row r="40" spans="2:11" s="1" customFormat="1" ht="15" customHeight="1" x14ac:dyDescent="0.2">
      <c r="B40" s="270"/>
      <c r="C40" s="271"/>
      <c r="D40" s="269"/>
      <c r="E40" s="272" t="s">
        <v>117</v>
      </c>
      <c r="F40" s="269"/>
      <c r="G40" s="397" t="s">
        <v>1330</v>
      </c>
      <c r="H40" s="397"/>
      <c r="I40" s="397"/>
      <c r="J40" s="397"/>
      <c r="K40" s="267"/>
    </row>
    <row r="41" spans="2:11" s="1" customFormat="1" ht="15" customHeight="1" x14ac:dyDescent="0.2">
      <c r="B41" s="270"/>
      <c r="C41" s="271"/>
      <c r="D41" s="269"/>
      <c r="E41" s="272" t="s">
        <v>118</v>
      </c>
      <c r="F41" s="269"/>
      <c r="G41" s="397" t="s">
        <v>1331</v>
      </c>
      <c r="H41" s="397"/>
      <c r="I41" s="397"/>
      <c r="J41" s="397"/>
      <c r="K41" s="267"/>
    </row>
    <row r="42" spans="2:11" s="1" customFormat="1" ht="15" customHeight="1" x14ac:dyDescent="0.2">
      <c r="B42" s="270"/>
      <c r="C42" s="271"/>
      <c r="D42" s="269"/>
      <c r="E42" s="272" t="s">
        <v>1332</v>
      </c>
      <c r="F42" s="269"/>
      <c r="G42" s="397" t="s">
        <v>1333</v>
      </c>
      <c r="H42" s="397"/>
      <c r="I42" s="397"/>
      <c r="J42" s="397"/>
      <c r="K42" s="267"/>
    </row>
    <row r="43" spans="2:11" s="1" customFormat="1" ht="15" customHeight="1" x14ac:dyDescent="0.2">
      <c r="B43" s="270"/>
      <c r="C43" s="271"/>
      <c r="D43" s="269"/>
      <c r="E43" s="272"/>
      <c r="F43" s="269"/>
      <c r="G43" s="397" t="s">
        <v>1334</v>
      </c>
      <c r="H43" s="397"/>
      <c r="I43" s="397"/>
      <c r="J43" s="397"/>
      <c r="K43" s="267"/>
    </row>
    <row r="44" spans="2:11" s="1" customFormat="1" ht="15" customHeight="1" x14ac:dyDescent="0.2">
      <c r="B44" s="270"/>
      <c r="C44" s="271"/>
      <c r="D44" s="269"/>
      <c r="E44" s="272" t="s">
        <v>1335</v>
      </c>
      <c r="F44" s="269"/>
      <c r="G44" s="397" t="s">
        <v>1336</v>
      </c>
      <c r="H44" s="397"/>
      <c r="I44" s="397"/>
      <c r="J44" s="397"/>
      <c r="K44" s="267"/>
    </row>
    <row r="45" spans="2:11" s="1" customFormat="1" ht="15" customHeight="1" x14ac:dyDescent="0.2">
      <c r="B45" s="270"/>
      <c r="C45" s="271"/>
      <c r="D45" s="269"/>
      <c r="E45" s="272" t="s">
        <v>120</v>
      </c>
      <c r="F45" s="269"/>
      <c r="G45" s="397" t="s">
        <v>1337</v>
      </c>
      <c r="H45" s="397"/>
      <c r="I45" s="397"/>
      <c r="J45" s="397"/>
      <c r="K45" s="267"/>
    </row>
    <row r="46" spans="2:11" s="1" customFormat="1" ht="12.75" customHeight="1" x14ac:dyDescent="0.2">
      <c r="B46" s="270"/>
      <c r="C46" s="271"/>
      <c r="D46" s="269"/>
      <c r="E46" s="269"/>
      <c r="F46" s="269"/>
      <c r="G46" s="269"/>
      <c r="H46" s="269"/>
      <c r="I46" s="269"/>
      <c r="J46" s="269"/>
      <c r="K46" s="267"/>
    </row>
    <row r="47" spans="2:11" s="1" customFormat="1" ht="15" customHeight="1" x14ac:dyDescent="0.2">
      <c r="B47" s="270"/>
      <c r="C47" s="271"/>
      <c r="D47" s="397" t="s">
        <v>1338</v>
      </c>
      <c r="E47" s="397"/>
      <c r="F47" s="397"/>
      <c r="G47" s="397"/>
      <c r="H47" s="397"/>
      <c r="I47" s="397"/>
      <c r="J47" s="397"/>
      <c r="K47" s="267"/>
    </row>
    <row r="48" spans="2:11" s="1" customFormat="1" ht="15" customHeight="1" x14ac:dyDescent="0.2">
      <c r="B48" s="270"/>
      <c r="C48" s="271"/>
      <c r="D48" s="271"/>
      <c r="E48" s="397" t="s">
        <v>1339</v>
      </c>
      <c r="F48" s="397"/>
      <c r="G48" s="397"/>
      <c r="H48" s="397"/>
      <c r="I48" s="397"/>
      <c r="J48" s="397"/>
      <c r="K48" s="267"/>
    </row>
    <row r="49" spans="2:11" s="1" customFormat="1" ht="15" customHeight="1" x14ac:dyDescent="0.2">
      <c r="B49" s="270"/>
      <c r="C49" s="271"/>
      <c r="D49" s="271"/>
      <c r="E49" s="397" t="s">
        <v>1340</v>
      </c>
      <c r="F49" s="397"/>
      <c r="G49" s="397"/>
      <c r="H49" s="397"/>
      <c r="I49" s="397"/>
      <c r="J49" s="397"/>
      <c r="K49" s="267"/>
    </row>
    <row r="50" spans="2:11" s="1" customFormat="1" ht="15" customHeight="1" x14ac:dyDescent="0.2">
      <c r="B50" s="270"/>
      <c r="C50" s="271"/>
      <c r="D50" s="271"/>
      <c r="E50" s="397" t="s">
        <v>1341</v>
      </c>
      <c r="F50" s="397"/>
      <c r="G50" s="397"/>
      <c r="H50" s="397"/>
      <c r="I50" s="397"/>
      <c r="J50" s="397"/>
      <c r="K50" s="267"/>
    </row>
    <row r="51" spans="2:11" s="1" customFormat="1" ht="15" customHeight="1" x14ac:dyDescent="0.2">
      <c r="B51" s="270"/>
      <c r="C51" s="271"/>
      <c r="D51" s="397" t="s">
        <v>1342</v>
      </c>
      <c r="E51" s="397"/>
      <c r="F51" s="397"/>
      <c r="G51" s="397"/>
      <c r="H51" s="397"/>
      <c r="I51" s="397"/>
      <c r="J51" s="397"/>
      <c r="K51" s="267"/>
    </row>
    <row r="52" spans="2:11" s="1" customFormat="1" ht="25.5" customHeight="1" x14ac:dyDescent="0.3">
      <c r="B52" s="266"/>
      <c r="C52" s="398" t="s">
        <v>1343</v>
      </c>
      <c r="D52" s="398"/>
      <c r="E52" s="398"/>
      <c r="F52" s="398"/>
      <c r="G52" s="398"/>
      <c r="H52" s="398"/>
      <c r="I52" s="398"/>
      <c r="J52" s="398"/>
      <c r="K52" s="267"/>
    </row>
    <row r="53" spans="2:11" s="1" customFormat="1" ht="5.25" customHeight="1" x14ac:dyDescent="0.2">
      <c r="B53" s="266"/>
      <c r="C53" s="268"/>
      <c r="D53" s="268"/>
      <c r="E53" s="268"/>
      <c r="F53" s="268"/>
      <c r="G53" s="268"/>
      <c r="H53" s="268"/>
      <c r="I53" s="268"/>
      <c r="J53" s="268"/>
      <c r="K53" s="267"/>
    </row>
    <row r="54" spans="2:11" s="1" customFormat="1" ht="15" customHeight="1" x14ac:dyDescent="0.2">
      <c r="B54" s="266"/>
      <c r="C54" s="397" t="s">
        <v>1344</v>
      </c>
      <c r="D54" s="397"/>
      <c r="E54" s="397"/>
      <c r="F54" s="397"/>
      <c r="G54" s="397"/>
      <c r="H54" s="397"/>
      <c r="I54" s="397"/>
      <c r="J54" s="397"/>
      <c r="K54" s="267"/>
    </row>
    <row r="55" spans="2:11" s="1" customFormat="1" ht="15" customHeight="1" x14ac:dyDescent="0.2">
      <c r="B55" s="266"/>
      <c r="C55" s="397" t="s">
        <v>1345</v>
      </c>
      <c r="D55" s="397"/>
      <c r="E55" s="397"/>
      <c r="F55" s="397"/>
      <c r="G55" s="397"/>
      <c r="H55" s="397"/>
      <c r="I55" s="397"/>
      <c r="J55" s="397"/>
      <c r="K55" s="267"/>
    </row>
    <row r="56" spans="2:11" s="1" customFormat="1" ht="12.75" customHeight="1" x14ac:dyDescent="0.2">
      <c r="B56" s="266"/>
      <c r="C56" s="269"/>
      <c r="D56" s="269"/>
      <c r="E56" s="269"/>
      <c r="F56" s="269"/>
      <c r="G56" s="269"/>
      <c r="H56" s="269"/>
      <c r="I56" s="269"/>
      <c r="J56" s="269"/>
      <c r="K56" s="267"/>
    </row>
    <row r="57" spans="2:11" s="1" customFormat="1" ht="15" customHeight="1" x14ac:dyDescent="0.2">
      <c r="B57" s="266"/>
      <c r="C57" s="397" t="s">
        <v>1346</v>
      </c>
      <c r="D57" s="397"/>
      <c r="E57" s="397"/>
      <c r="F57" s="397"/>
      <c r="G57" s="397"/>
      <c r="H57" s="397"/>
      <c r="I57" s="397"/>
      <c r="J57" s="397"/>
      <c r="K57" s="267"/>
    </row>
    <row r="58" spans="2:11" s="1" customFormat="1" ht="15" customHeight="1" x14ac:dyDescent="0.2">
      <c r="B58" s="266"/>
      <c r="C58" s="271"/>
      <c r="D58" s="397" t="s">
        <v>1347</v>
      </c>
      <c r="E58" s="397"/>
      <c r="F58" s="397"/>
      <c r="G58" s="397"/>
      <c r="H58" s="397"/>
      <c r="I58" s="397"/>
      <c r="J58" s="397"/>
      <c r="K58" s="267"/>
    </row>
    <row r="59" spans="2:11" s="1" customFormat="1" ht="15" customHeight="1" x14ac:dyDescent="0.2">
      <c r="B59" s="266"/>
      <c r="C59" s="271"/>
      <c r="D59" s="397" t="s">
        <v>1348</v>
      </c>
      <c r="E59" s="397"/>
      <c r="F59" s="397"/>
      <c r="G59" s="397"/>
      <c r="H59" s="397"/>
      <c r="I59" s="397"/>
      <c r="J59" s="397"/>
      <c r="K59" s="267"/>
    </row>
    <row r="60" spans="2:11" s="1" customFormat="1" ht="15" customHeight="1" x14ac:dyDescent="0.2">
      <c r="B60" s="266"/>
      <c r="C60" s="271"/>
      <c r="D60" s="397" t="s">
        <v>1349</v>
      </c>
      <c r="E60" s="397"/>
      <c r="F60" s="397"/>
      <c r="G60" s="397"/>
      <c r="H60" s="397"/>
      <c r="I60" s="397"/>
      <c r="J60" s="397"/>
      <c r="K60" s="267"/>
    </row>
    <row r="61" spans="2:11" s="1" customFormat="1" ht="15" customHeight="1" x14ac:dyDescent="0.2">
      <c r="B61" s="266"/>
      <c r="C61" s="271"/>
      <c r="D61" s="397" t="s">
        <v>1350</v>
      </c>
      <c r="E61" s="397"/>
      <c r="F61" s="397"/>
      <c r="G61" s="397"/>
      <c r="H61" s="397"/>
      <c r="I61" s="397"/>
      <c r="J61" s="397"/>
      <c r="K61" s="267"/>
    </row>
    <row r="62" spans="2:11" s="1" customFormat="1" ht="15" customHeight="1" x14ac:dyDescent="0.2">
      <c r="B62" s="266"/>
      <c r="C62" s="271"/>
      <c r="D62" s="399" t="s">
        <v>1351</v>
      </c>
      <c r="E62" s="399"/>
      <c r="F62" s="399"/>
      <c r="G62" s="399"/>
      <c r="H62" s="399"/>
      <c r="I62" s="399"/>
      <c r="J62" s="399"/>
      <c r="K62" s="267"/>
    </row>
    <row r="63" spans="2:11" s="1" customFormat="1" ht="15" customHeight="1" x14ac:dyDescent="0.2">
      <c r="B63" s="266"/>
      <c r="C63" s="271"/>
      <c r="D63" s="397" t="s">
        <v>1352</v>
      </c>
      <c r="E63" s="397"/>
      <c r="F63" s="397"/>
      <c r="G63" s="397"/>
      <c r="H63" s="397"/>
      <c r="I63" s="397"/>
      <c r="J63" s="397"/>
      <c r="K63" s="267"/>
    </row>
    <row r="64" spans="2:11" s="1" customFormat="1" ht="12.75" customHeight="1" x14ac:dyDescent="0.2">
      <c r="B64" s="266"/>
      <c r="C64" s="271"/>
      <c r="D64" s="271"/>
      <c r="E64" s="274"/>
      <c r="F64" s="271"/>
      <c r="G64" s="271"/>
      <c r="H64" s="271"/>
      <c r="I64" s="271"/>
      <c r="J64" s="271"/>
      <c r="K64" s="267"/>
    </row>
    <row r="65" spans="2:11" s="1" customFormat="1" ht="15" customHeight="1" x14ac:dyDescent="0.2">
      <c r="B65" s="266"/>
      <c r="C65" s="271"/>
      <c r="D65" s="397" t="s">
        <v>1353</v>
      </c>
      <c r="E65" s="397"/>
      <c r="F65" s="397"/>
      <c r="G65" s="397"/>
      <c r="H65" s="397"/>
      <c r="I65" s="397"/>
      <c r="J65" s="397"/>
      <c r="K65" s="267"/>
    </row>
    <row r="66" spans="2:11" s="1" customFormat="1" ht="15" customHeight="1" x14ac:dyDescent="0.2">
      <c r="B66" s="266"/>
      <c r="C66" s="271"/>
      <c r="D66" s="399" t="s">
        <v>1354</v>
      </c>
      <c r="E66" s="399"/>
      <c r="F66" s="399"/>
      <c r="G66" s="399"/>
      <c r="H66" s="399"/>
      <c r="I66" s="399"/>
      <c r="J66" s="399"/>
      <c r="K66" s="267"/>
    </row>
    <row r="67" spans="2:11" s="1" customFormat="1" ht="15" customHeight="1" x14ac:dyDescent="0.2">
      <c r="B67" s="266"/>
      <c r="C67" s="271"/>
      <c r="D67" s="397" t="s">
        <v>1355</v>
      </c>
      <c r="E67" s="397"/>
      <c r="F67" s="397"/>
      <c r="G67" s="397"/>
      <c r="H67" s="397"/>
      <c r="I67" s="397"/>
      <c r="J67" s="397"/>
      <c r="K67" s="267"/>
    </row>
    <row r="68" spans="2:11" s="1" customFormat="1" ht="15" customHeight="1" x14ac:dyDescent="0.2">
      <c r="B68" s="266"/>
      <c r="C68" s="271"/>
      <c r="D68" s="397" t="s">
        <v>1356</v>
      </c>
      <c r="E68" s="397"/>
      <c r="F68" s="397"/>
      <c r="G68" s="397"/>
      <c r="H68" s="397"/>
      <c r="I68" s="397"/>
      <c r="J68" s="397"/>
      <c r="K68" s="267"/>
    </row>
    <row r="69" spans="2:11" s="1" customFormat="1" ht="15" customHeight="1" x14ac:dyDescent="0.2">
      <c r="B69" s="266"/>
      <c r="C69" s="271"/>
      <c r="D69" s="397" t="s">
        <v>1357</v>
      </c>
      <c r="E69" s="397"/>
      <c r="F69" s="397"/>
      <c r="G69" s="397"/>
      <c r="H69" s="397"/>
      <c r="I69" s="397"/>
      <c r="J69" s="397"/>
      <c r="K69" s="267"/>
    </row>
    <row r="70" spans="2:11" s="1" customFormat="1" ht="15" customHeight="1" x14ac:dyDescent="0.2">
      <c r="B70" s="266"/>
      <c r="C70" s="271"/>
      <c r="D70" s="397" t="s">
        <v>1358</v>
      </c>
      <c r="E70" s="397"/>
      <c r="F70" s="397"/>
      <c r="G70" s="397"/>
      <c r="H70" s="397"/>
      <c r="I70" s="397"/>
      <c r="J70" s="397"/>
      <c r="K70" s="267"/>
    </row>
    <row r="71" spans="2:11" s="1" customFormat="1" ht="12.75" customHeight="1" x14ac:dyDescent="0.2">
      <c r="B71" s="275"/>
      <c r="C71" s="276"/>
      <c r="D71" s="276"/>
      <c r="E71" s="276"/>
      <c r="F71" s="276"/>
      <c r="G71" s="276"/>
      <c r="H71" s="276"/>
      <c r="I71" s="276"/>
      <c r="J71" s="276"/>
      <c r="K71" s="277"/>
    </row>
    <row r="72" spans="2:11" s="1" customFormat="1" ht="18.75" customHeight="1" x14ac:dyDescent="0.2">
      <c r="B72" s="278"/>
      <c r="C72" s="278"/>
      <c r="D72" s="278"/>
      <c r="E72" s="278"/>
      <c r="F72" s="278"/>
      <c r="G72" s="278"/>
      <c r="H72" s="278"/>
      <c r="I72" s="278"/>
      <c r="J72" s="278"/>
      <c r="K72" s="279"/>
    </row>
    <row r="73" spans="2:11" s="1" customFormat="1" ht="18.75" customHeight="1" x14ac:dyDescent="0.2">
      <c r="B73" s="279"/>
      <c r="C73" s="279"/>
      <c r="D73" s="279"/>
      <c r="E73" s="279"/>
      <c r="F73" s="279"/>
      <c r="G73" s="279"/>
      <c r="H73" s="279"/>
      <c r="I73" s="279"/>
      <c r="J73" s="279"/>
      <c r="K73" s="279"/>
    </row>
    <row r="74" spans="2:11" s="1" customFormat="1" ht="7.5" customHeight="1" x14ac:dyDescent="0.2">
      <c r="B74" s="280"/>
      <c r="C74" s="281"/>
      <c r="D74" s="281"/>
      <c r="E74" s="281"/>
      <c r="F74" s="281"/>
      <c r="G74" s="281"/>
      <c r="H74" s="281"/>
      <c r="I74" s="281"/>
      <c r="J74" s="281"/>
      <c r="K74" s="282"/>
    </row>
    <row r="75" spans="2:11" s="1" customFormat="1" ht="45" customHeight="1" x14ac:dyDescent="0.2">
      <c r="B75" s="283"/>
      <c r="C75" s="392" t="s">
        <v>1359</v>
      </c>
      <c r="D75" s="392"/>
      <c r="E75" s="392"/>
      <c r="F75" s="392"/>
      <c r="G75" s="392"/>
      <c r="H75" s="392"/>
      <c r="I75" s="392"/>
      <c r="J75" s="392"/>
      <c r="K75" s="284"/>
    </row>
    <row r="76" spans="2:11" s="1" customFormat="1" ht="17.25" customHeight="1" x14ac:dyDescent="0.2">
      <c r="B76" s="283"/>
      <c r="C76" s="285" t="s">
        <v>1360</v>
      </c>
      <c r="D76" s="285"/>
      <c r="E76" s="285"/>
      <c r="F76" s="285" t="s">
        <v>1361</v>
      </c>
      <c r="G76" s="286"/>
      <c r="H76" s="285" t="s">
        <v>56</v>
      </c>
      <c r="I76" s="285" t="s">
        <v>59</v>
      </c>
      <c r="J76" s="285" t="s">
        <v>1362</v>
      </c>
      <c r="K76" s="284"/>
    </row>
    <row r="77" spans="2:11" s="1" customFormat="1" ht="17.25" customHeight="1" x14ac:dyDescent="0.2">
      <c r="B77" s="283"/>
      <c r="C77" s="287" t="s">
        <v>1363</v>
      </c>
      <c r="D77" s="287"/>
      <c r="E77" s="287"/>
      <c r="F77" s="288" t="s">
        <v>1364</v>
      </c>
      <c r="G77" s="289"/>
      <c r="H77" s="287"/>
      <c r="I77" s="287"/>
      <c r="J77" s="287" t="s">
        <v>1365</v>
      </c>
      <c r="K77" s="284"/>
    </row>
    <row r="78" spans="2:11" s="1" customFormat="1" ht="5.25" customHeight="1" x14ac:dyDescent="0.2">
      <c r="B78" s="283"/>
      <c r="C78" s="290"/>
      <c r="D78" s="290"/>
      <c r="E78" s="290"/>
      <c r="F78" s="290"/>
      <c r="G78" s="291"/>
      <c r="H78" s="290"/>
      <c r="I78" s="290"/>
      <c r="J78" s="290"/>
      <c r="K78" s="284"/>
    </row>
    <row r="79" spans="2:11" s="1" customFormat="1" ht="15" customHeight="1" x14ac:dyDescent="0.2">
      <c r="B79" s="283"/>
      <c r="C79" s="272" t="s">
        <v>55</v>
      </c>
      <c r="D79" s="292"/>
      <c r="E79" s="292"/>
      <c r="F79" s="293" t="s">
        <v>1366</v>
      </c>
      <c r="G79" s="294"/>
      <c r="H79" s="272" t="s">
        <v>1367</v>
      </c>
      <c r="I79" s="272" t="s">
        <v>1368</v>
      </c>
      <c r="J79" s="272">
        <v>20</v>
      </c>
      <c r="K79" s="284"/>
    </row>
    <row r="80" spans="2:11" s="1" customFormat="1" ht="15" customHeight="1" x14ac:dyDescent="0.2">
      <c r="B80" s="283"/>
      <c r="C80" s="272" t="s">
        <v>1369</v>
      </c>
      <c r="D80" s="272"/>
      <c r="E80" s="272"/>
      <c r="F80" s="293" t="s">
        <v>1366</v>
      </c>
      <c r="G80" s="294"/>
      <c r="H80" s="272" t="s">
        <v>1370</v>
      </c>
      <c r="I80" s="272" t="s">
        <v>1368</v>
      </c>
      <c r="J80" s="272">
        <v>120</v>
      </c>
      <c r="K80" s="284"/>
    </row>
    <row r="81" spans="2:11" s="1" customFormat="1" ht="15" customHeight="1" x14ac:dyDescent="0.2">
      <c r="B81" s="295"/>
      <c r="C81" s="272" t="s">
        <v>1371</v>
      </c>
      <c r="D81" s="272"/>
      <c r="E81" s="272"/>
      <c r="F81" s="293" t="s">
        <v>1372</v>
      </c>
      <c r="G81" s="294"/>
      <c r="H81" s="272" t="s">
        <v>1373</v>
      </c>
      <c r="I81" s="272" t="s">
        <v>1368</v>
      </c>
      <c r="J81" s="272">
        <v>50</v>
      </c>
      <c r="K81" s="284"/>
    </row>
    <row r="82" spans="2:11" s="1" customFormat="1" ht="15" customHeight="1" x14ac:dyDescent="0.2">
      <c r="B82" s="295"/>
      <c r="C82" s="272" t="s">
        <v>1374</v>
      </c>
      <c r="D82" s="272"/>
      <c r="E82" s="272"/>
      <c r="F82" s="293" t="s">
        <v>1366</v>
      </c>
      <c r="G82" s="294"/>
      <c r="H82" s="272" t="s">
        <v>1375</v>
      </c>
      <c r="I82" s="272" t="s">
        <v>1376</v>
      </c>
      <c r="J82" s="272"/>
      <c r="K82" s="284"/>
    </row>
    <row r="83" spans="2:11" s="1" customFormat="1" ht="15" customHeight="1" x14ac:dyDescent="0.2">
      <c r="B83" s="295"/>
      <c r="C83" s="296" t="s">
        <v>1377</v>
      </c>
      <c r="D83" s="296"/>
      <c r="E83" s="296"/>
      <c r="F83" s="297" t="s">
        <v>1372</v>
      </c>
      <c r="G83" s="296"/>
      <c r="H83" s="296" t="s">
        <v>1378</v>
      </c>
      <c r="I83" s="296" t="s">
        <v>1368</v>
      </c>
      <c r="J83" s="296">
        <v>15</v>
      </c>
      <c r="K83" s="284"/>
    </row>
    <row r="84" spans="2:11" s="1" customFormat="1" ht="15" customHeight="1" x14ac:dyDescent="0.2">
      <c r="B84" s="295"/>
      <c r="C84" s="296" t="s">
        <v>1379</v>
      </c>
      <c r="D84" s="296"/>
      <c r="E84" s="296"/>
      <c r="F84" s="297" t="s">
        <v>1372</v>
      </c>
      <c r="G84" s="296"/>
      <c r="H84" s="296" t="s">
        <v>1380</v>
      </c>
      <c r="I84" s="296" t="s">
        <v>1368</v>
      </c>
      <c r="J84" s="296">
        <v>15</v>
      </c>
      <c r="K84" s="284"/>
    </row>
    <row r="85" spans="2:11" s="1" customFormat="1" ht="15" customHeight="1" x14ac:dyDescent="0.2">
      <c r="B85" s="295"/>
      <c r="C85" s="296" t="s">
        <v>1381</v>
      </c>
      <c r="D85" s="296"/>
      <c r="E85" s="296"/>
      <c r="F85" s="297" t="s">
        <v>1372</v>
      </c>
      <c r="G85" s="296"/>
      <c r="H85" s="296" t="s">
        <v>1382</v>
      </c>
      <c r="I85" s="296" t="s">
        <v>1368</v>
      </c>
      <c r="J85" s="296">
        <v>20</v>
      </c>
      <c r="K85" s="284"/>
    </row>
    <row r="86" spans="2:11" s="1" customFormat="1" ht="15" customHeight="1" x14ac:dyDescent="0.2">
      <c r="B86" s="295"/>
      <c r="C86" s="296" t="s">
        <v>1383</v>
      </c>
      <c r="D86" s="296"/>
      <c r="E86" s="296"/>
      <c r="F86" s="297" t="s">
        <v>1372</v>
      </c>
      <c r="G86" s="296"/>
      <c r="H86" s="296" t="s">
        <v>1384</v>
      </c>
      <c r="I86" s="296" t="s">
        <v>1368</v>
      </c>
      <c r="J86" s="296">
        <v>20</v>
      </c>
      <c r="K86" s="284"/>
    </row>
    <row r="87" spans="2:11" s="1" customFormat="1" ht="15" customHeight="1" x14ac:dyDescent="0.2">
      <c r="B87" s="295"/>
      <c r="C87" s="272" t="s">
        <v>1385</v>
      </c>
      <c r="D87" s="272"/>
      <c r="E87" s="272"/>
      <c r="F87" s="293" t="s">
        <v>1372</v>
      </c>
      <c r="G87" s="294"/>
      <c r="H87" s="272" t="s">
        <v>1386</v>
      </c>
      <c r="I87" s="272" t="s">
        <v>1368</v>
      </c>
      <c r="J87" s="272">
        <v>50</v>
      </c>
      <c r="K87" s="284"/>
    </row>
    <row r="88" spans="2:11" s="1" customFormat="1" ht="15" customHeight="1" x14ac:dyDescent="0.2">
      <c r="B88" s="295"/>
      <c r="C88" s="272" t="s">
        <v>1387</v>
      </c>
      <c r="D88" s="272"/>
      <c r="E88" s="272"/>
      <c r="F88" s="293" t="s">
        <v>1372</v>
      </c>
      <c r="G88" s="294"/>
      <c r="H88" s="272" t="s">
        <v>1388</v>
      </c>
      <c r="I88" s="272" t="s">
        <v>1368</v>
      </c>
      <c r="J88" s="272">
        <v>20</v>
      </c>
      <c r="K88" s="284"/>
    </row>
    <row r="89" spans="2:11" s="1" customFormat="1" ht="15" customHeight="1" x14ac:dyDescent="0.2">
      <c r="B89" s="295"/>
      <c r="C89" s="272" t="s">
        <v>1389</v>
      </c>
      <c r="D89" s="272"/>
      <c r="E89" s="272"/>
      <c r="F89" s="293" t="s">
        <v>1372</v>
      </c>
      <c r="G89" s="294"/>
      <c r="H89" s="272" t="s">
        <v>1390</v>
      </c>
      <c r="I89" s="272" t="s">
        <v>1368</v>
      </c>
      <c r="J89" s="272">
        <v>20</v>
      </c>
      <c r="K89" s="284"/>
    </row>
    <row r="90" spans="2:11" s="1" customFormat="1" ht="15" customHeight="1" x14ac:dyDescent="0.2">
      <c r="B90" s="295"/>
      <c r="C90" s="272" t="s">
        <v>1391</v>
      </c>
      <c r="D90" s="272"/>
      <c r="E90" s="272"/>
      <c r="F90" s="293" t="s">
        <v>1372</v>
      </c>
      <c r="G90" s="294"/>
      <c r="H90" s="272" t="s">
        <v>1392</v>
      </c>
      <c r="I90" s="272" t="s">
        <v>1368</v>
      </c>
      <c r="J90" s="272">
        <v>50</v>
      </c>
      <c r="K90" s="284"/>
    </row>
    <row r="91" spans="2:11" s="1" customFormat="1" ht="15" customHeight="1" x14ac:dyDescent="0.2">
      <c r="B91" s="295"/>
      <c r="C91" s="272" t="s">
        <v>1393</v>
      </c>
      <c r="D91" s="272"/>
      <c r="E91" s="272"/>
      <c r="F91" s="293" t="s">
        <v>1372</v>
      </c>
      <c r="G91" s="294"/>
      <c r="H91" s="272" t="s">
        <v>1393</v>
      </c>
      <c r="I91" s="272" t="s">
        <v>1368</v>
      </c>
      <c r="J91" s="272">
        <v>50</v>
      </c>
      <c r="K91" s="284"/>
    </row>
    <row r="92" spans="2:11" s="1" customFormat="1" ht="15" customHeight="1" x14ac:dyDescent="0.2">
      <c r="B92" s="295"/>
      <c r="C92" s="272" t="s">
        <v>1394</v>
      </c>
      <c r="D92" s="272"/>
      <c r="E92" s="272"/>
      <c r="F92" s="293" t="s">
        <v>1372</v>
      </c>
      <c r="G92" s="294"/>
      <c r="H92" s="272" t="s">
        <v>1395</v>
      </c>
      <c r="I92" s="272" t="s">
        <v>1368</v>
      </c>
      <c r="J92" s="272">
        <v>255</v>
      </c>
      <c r="K92" s="284"/>
    </row>
    <row r="93" spans="2:11" s="1" customFormat="1" ht="15" customHeight="1" x14ac:dyDescent="0.2">
      <c r="B93" s="295"/>
      <c r="C93" s="272" t="s">
        <v>1396</v>
      </c>
      <c r="D93" s="272"/>
      <c r="E93" s="272"/>
      <c r="F93" s="293" t="s">
        <v>1366</v>
      </c>
      <c r="G93" s="294"/>
      <c r="H93" s="272" t="s">
        <v>1397</v>
      </c>
      <c r="I93" s="272" t="s">
        <v>1398</v>
      </c>
      <c r="J93" s="272"/>
      <c r="K93" s="284"/>
    </row>
    <row r="94" spans="2:11" s="1" customFormat="1" ht="15" customHeight="1" x14ac:dyDescent="0.2">
      <c r="B94" s="295"/>
      <c r="C94" s="272" t="s">
        <v>1399</v>
      </c>
      <c r="D94" s="272"/>
      <c r="E94" s="272"/>
      <c r="F94" s="293" t="s">
        <v>1366</v>
      </c>
      <c r="G94" s="294"/>
      <c r="H94" s="272" t="s">
        <v>1400</v>
      </c>
      <c r="I94" s="272" t="s">
        <v>1401</v>
      </c>
      <c r="J94" s="272"/>
      <c r="K94" s="284"/>
    </row>
    <row r="95" spans="2:11" s="1" customFormat="1" ht="15" customHeight="1" x14ac:dyDescent="0.2">
      <c r="B95" s="295"/>
      <c r="C95" s="272" t="s">
        <v>1402</v>
      </c>
      <c r="D95" s="272"/>
      <c r="E95" s="272"/>
      <c r="F95" s="293" t="s">
        <v>1366</v>
      </c>
      <c r="G95" s="294"/>
      <c r="H95" s="272" t="s">
        <v>1402</v>
      </c>
      <c r="I95" s="272" t="s">
        <v>1401</v>
      </c>
      <c r="J95" s="272"/>
      <c r="K95" s="284"/>
    </row>
    <row r="96" spans="2:11" s="1" customFormat="1" ht="15" customHeight="1" x14ac:dyDescent="0.2">
      <c r="B96" s="295"/>
      <c r="C96" s="272" t="s">
        <v>40</v>
      </c>
      <c r="D96" s="272"/>
      <c r="E96" s="272"/>
      <c r="F96" s="293" t="s">
        <v>1366</v>
      </c>
      <c r="G96" s="294"/>
      <c r="H96" s="272" t="s">
        <v>1403</v>
      </c>
      <c r="I96" s="272" t="s">
        <v>1401</v>
      </c>
      <c r="J96" s="272"/>
      <c r="K96" s="284"/>
    </row>
    <row r="97" spans="2:11" s="1" customFormat="1" ht="15" customHeight="1" x14ac:dyDescent="0.2">
      <c r="B97" s="295"/>
      <c r="C97" s="272" t="s">
        <v>50</v>
      </c>
      <c r="D97" s="272"/>
      <c r="E97" s="272"/>
      <c r="F97" s="293" t="s">
        <v>1366</v>
      </c>
      <c r="G97" s="294"/>
      <c r="H97" s="272" t="s">
        <v>1404</v>
      </c>
      <c r="I97" s="272" t="s">
        <v>1401</v>
      </c>
      <c r="J97" s="272"/>
      <c r="K97" s="284"/>
    </row>
    <row r="98" spans="2:11" s="1" customFormat="1" ht="15" customHeight="1" x14ac:dyDescent="0.2">
      <c r="B98" s="298"/>
      <c r="C98" s="299"/>
      <c r="D98" s="299"/>
      <c r="E98" s="299"/>
      <c r="F98" s="299"/>
      <c r="G98" s="299"/>
      <c r="H98" s="299"/>
      <c r="I98" s="299"/>
      <c r="J98" s="299"/>
      <c r="K98" s="300"/>
    </row>
    <row r="99" spans="2:11" s="1" customFormat="1" ht="18.75" customHeight="1" x14ac:dyDescent="0.2">
      <c r="B99" s="301"/>
      <c r="C99" s="302"/>
      <c r="D99" s="302"/>
      <c r="E99" s="302"/>
      <c r="F99" s="302"/>
      <c r="G99" s="302"/>
      <c r="H99" s="302"/>
      <c r="I99" s="302"/>
      <c r="J99" s="302"/>
      <c r="K99" s="301"/>
    </row>
    <row r="100" spans="2:11" s="1" customFormat="1" ht="18.75" customHeight="1" x14ac:dyDescent="0.2">
      <c r="B100" s="279"/>
      <c r="C100" s="279"/>
      <c r="D100" s="279"/>
      <c r="E100" s="279"/>
      <c r="F100" s="279"/>
      <c r="G100" s="279"/>
      <c r="H100" s="279"/>
      <c r="I100" s="279"/>
      <c r="J100" s="279"/>
      <c r="K100" s="279"/>
    </row>
    <row r="101" spans="2:11" s="1" customFormat="1" ht="7.5" customHeight="1" x14ac:dyDescent="0.2">
      <c r="B101" s="280"/>
      <c r="C101" s="281"/>
      <c r="D101" s="281"/>
      <c r="E101" s="281"/>
      <c r="F101" s="281"/>
      <c r="G101" s="281"/>
      <c r="H101" s="281"/>
      <c r="I101" s="281"/>
      <c r="J101" s="281"/>
      <c r="K101" s="282"/>
    </row>
    <row r="102" spans="2:11" s="1" customFormat="1" ht="45" customHeight="1" x14ac:dyDescent="0.2">
      <c r="B102" s="283"/>
      <c r="C102" s="392" t="s">
        <v>1405</v>
      </c>
      <c r="D102" s="392"/>
      <c r="E102" s="392"/>
      <c r="F102" s="392"/>
      <c r="G102" s="392"/>
      <c r="H102" s="392"/>
      <c r="I102" s="392"/>
      <c r="J102" s="392"/>
      <c r="K102" s="284"/>
    </row>
    <row r="103" spans="2:11" s="1" customFormat="1" ht="17.25" customHeight="1" x14ac:dyDescent="0.2">
      <c r="B103" s="283"/>
      <c r="C103" s="285" t="s">
        <v>1360</v>
      </c>
      <c r="D103" s="285"/>
      <c r="E103" s="285"/>
      <c r="F103" s="285" t="s">
        <v>1361</v>
      </c>
      <c r="G103" s="286"/>
      <c r="H103" s="285" t="s">
        <v>56</v>
      </c>
      <c r="I103" s="285" t="s">
        <v>59</v>
      </c>
      <c r="J103" s="285" t="s">
        <v>1362</v>
      </c>
      <c r="K103" s="284"/>
    </row>
    <row r="104" spans="2:11" s="1" customFormat="1" ht="17.25" customHeight="1" x14ac:dyDescent="0.2">
      <c r="B104" s="283"/>
      <c r="C104" s="287" t="s">
        <v>1363</v>
      </c>
      <c r="D104" s="287"/>
      <c r="E104" s="287"/>
      <c r="F104" s="288" t="s">
        <v>1364</v>
      </c>
      <c r="G104" s="289"/>
      <c r="H104" s="287"/>
      <c r="I104" s="287"/>
      <c r="J104" s="287" t="s">
        <v>1365</v>
      </c>
      <c r="K104" s="284"/>
    </row>
    <row r="105" spans="2:11" s="1" customFormat="1" ht="5.25" customHeight="1" x14ac:dyDescent="0.2">
      <c r="B105" s="283"/>
      <c r="C105" s="285"/>
      <c r="D105" s="285"/>
      <c r="E105" s="285"/>
      <c r="F105" s="285"/>
      <c r="G105" s="303"/>
      <c r="H105" s="285"/>
      <c r="I105" s="285"/>
      <c r="J105" s="285"/>
      <c r="K105" s="284"/>
    </row>
    <row r="106" spans="2:11" s="1" customFormat="1" ht="15" customHeight="1" x14ac:dyDescent="0.2">
      <c r="B106" s="283"/>
      <c r="C106" s="272" t="s">
        <v>55</v>
      </c>
      <c r="D106" s="292"/>
      <c r="E106" s="292"/>
      <c r="F106" s="293" t="s">
        <v>1366</v>
      </c>
      <c r="G106" s="272"/>
      <c r="H106" s="272" t="s">
        <v>1406</v>
      </c>
      <c r="I106" s="272" t="s">
        <v>1368</v>
      </c>
      <c r="J106" s="272">
        <v>20</v>
      </c>
      <c r="K106" s="284"/>
    </row>
    <row r="107" spans="2:11" s="1" customFormat="1" ht="15" customHeight="1" x14ac:dyDescent="0.2">
      <c r="B107" s="283"/>
      <c r="C107" s="272" t="s">
        <v>1369</v>
      </c>
      <c r="D107" s="272"/>
      <c r="E107" s="272"/>
      <c r="F107" s="293" t="s">
        <v>1366</v>
      </c>
      <c r="G107" s="272"/>
      <c r="H107" s="272" t="s">
        <v>1406</v>
      </c>
      <c r="I107" s="272" t="s">
        <v>1368</v>
      </c>
      <c r="J107" s="272">
        <v>120</v>
      </c>
      <c r="K107" s="284"/>
    </row>
    <row r="108" spans="2:11" s="1" customFormat="1" ht="15" customHeight="1" x14ac:dyDescent="0.2">
      <c r="B108" s="295"/>
      <c r="C108" s="272" t="s">
        <v>1371</v>
      </c>
      <c r="D108" s="272"/>
      <c r="E108" s="272"/>
      <c r="F108" s="293" t="s">
        <v>1372</v>
      </c>
      <c r="G108" s="272"/>
      <c r="H108" s="272" t="s">
        <v>1406</v>
      </c>
      <c r="I108" s="272" t="s">
        <v>1368</v>
      </c>
      <c r="J108" s="272">
        <v>50</v>
      </c>
      <c r="K108" s="284"/>
    </row>
    <row r="109" spans="2:11" s="1" customFormat="1" ht="15" customHeight="1" x14ac:dyDescent="0.2">
      <c r="B109" s="295"/>
      <c r="C109" s="272" t="s">
        <v>1374</v>
      </c>
      <c r="D109" s="272"/>
      <c r="E109" s="272"/>
      <c r="F109" s="293" t="s">
        <v>1366</v>
      </c>
      <c r="G109" s="272"/>
      <c r="H109" s="272" t="s">
        <v>1406</v>
      </c>
      <c r="I109" s="272" t="s">
        <v>1376</v>
      </c>
      <c r="J109" s="272"/>
      <c r="K109" s="284"/>
    </row>
    <row r="110" spans="2:11" s="1" customFormat="1" ht="15" customHeight="1" x14ac:dyDescent="0.2">
      <c r="B110" s="295"/>
      <c r="C110" s="272" t="s">
        <v>1385</v>
      </c>
      <c r="D110" s="272"/>
      <c r="E110" s="272"/>
      <c r="F110" s="293" t="s">
        <v>1372</v>
      </c>
      <c r="G110" s="272"/>
      <c r="H110" s="272" t="s">
        <v>1406</v>
      </c>
      <c r="I110" s="272" t="s">
        <v>1368</v>
      </c>
      <c r="J110" s="272">
        <v>50</v>
      </c>
      <c r="K110" s="284"/>
    </row>
    <row r="111" spans="2:11" s="1" customFormat="1" ht="15" customHeight="1" x14ac:dyDescent="0.2">
      <c r="B111" s="295"/>
      <c r="C111" s="272" t="s">
        <v>1393</v>
      </c>
      <c r="D111" s="272"/>
      <c r="E111" s="272"/>
      <c r="F111" s="293" t="s">
        <v>1372</v>
      </c>
      <c r="G111" s="272"/>
      <c r="H111" s="272" t="s">
        <v>1406</v>
      </c>
      <c r="I111" s="272" t="s">
        <v>1368</v>
      </c>
      <c r="J111" s="272">
        <v>50</v>
      </c>
      <c r="K111" s="284"/>
    </row>
    <row r="112" spans="2:11" s="1" customFormat="1" ht="15" customHeight="1" x14ac:dyDescent="0.2">
      <c r="B112" s="295"/>
      <c r="C112" s="272" t="s">
        <v>1391</v>
      </c>
      <c r="D112" s="272"/>
      <c r="E112" s="272"/>
      <c r="F112" s="293" t="s">
        <v>1372</v>
      </c>
      <c r="G112" s="272"/>
      <c r="H112" s="272" t="s">
        <v>1406</v>
      </c>
      <c r="I112" s="272" t="s">
        <v>1368</v>
      </c>
      <c r="J112" s="272">
        <v>50</v>
      </c>
      <c r="K112" s="284"/>
    </row>
    <row r="113" spans="2:11" s="1" customFormat="1" ht="15" customHeight="1" x14ac:dyDescent="0.2">
      <c r="B113" s="295"/>
      <c r="C113" s="272" t="s">
        <v>55</v>
      </c>
      <c r="D113" s="272"/>
      <c r="E113" s="272"/>
      <c r="F113" s="293" t="s">
        <v>1366</v>
      </c>
      <c r="G113" s="272"/>
      <c r="H113" s="272" t="s">
        <v>1407</v>
      </c>
      <c r="I113" s="272" t="s">
        <v>1368</v>
      </c>
      <c r="J113" s="272">
        <v>20</v>
      </c>
      <c r="K113" s="284"/>
    </row>
    <row r="114" spans="2:11" s="1" customFormat="1" ht="15" customHeight="1" x14ac:dyDescent="0.2">
      <c r="B114" s="295"/>
      <c r="C114" s="272" t="s">
        <v>1408</v>
      </c>
      <c r="D114" s="272"/>
      <c r="E114" s="272"/>
      <c r="F114" s="293" t="s">
        <v>1366</v>
      </c>
      <c r="G114" s="272"/>
      <c r="H114" s="272" t="s">
        <v>1409</v>
      </c>
      <c r="I114" s="272" t="s">
        <v>1368</v>
      </c>
      <c r="J114" s="272">
        <v>120</v>
      </c>
      <c r="K114" s="284"/>
    </row>
    <row r="115" spans="2:11" s="1" customFormat="1" ht="15" customHeight="1" x14ac:dyDescent="0.2">
      <c r="B115" s="295"/>
      <c r="C115" s="272" t="s">
        <v>40</v>
      </c>
      <c r="D115" s="272"/>
      <c r="E115" s="272"/>
      <c r="F115" s="293" t="s">
        <v>1366</v>
      </c>
      <c r="G115" s="272"/>
      <c r="H115" s="272" t="s">
        <v>1410</v>
      </c>
      <c r="I115" s="272" t="s">
        <v>1401</v>
      </c>
      <c r="J115" s="272"/>
      <c r="K115" s="284"/>
    </row>
    <row r="116" spans="2:11" s="1" customFormat="1" ht="15" customHeight="1" x14ac:dyDescent="0.2">
      <c r="B116" s="295"/>
      <c r="C116" s="272" t="s">
        <v>50</v>
      </c>
      <c r="D116" s="272"/>
      <c r="E116" s="272"/>
      <c r="F116" s="293" t="s">
        <v>1366</v>
      </c>
      <c r="G116" s="272"/>
      <c r="H116" s="272" t="s">
        <v>1411</v>
      </c>
      <c r="I116" s="272" t="s">
        <v>1401</v>
      </c>
      <c r="J116" s="272"/>
      <c r="K116" s="284"/>
    </row>
    <row r="117" spans="2:11" s="1" customFormat="1" ht="15" customHeight="1" x14ac:dyDescent="0.2">
      <c r="B117" s="295"/>
      <c r="C117" s="272" t="s">
        <v>59</v>
      </c>
      <c r="D117" s="272"/>
      <c r="E117" s="272"/>
      <c r="F117" s="293" t="s">
        <v>1366</v>
      </c>
      <c r="G117" s="272"/>
      <c r="H117" s="272" t="s">
        <v>1412</v>
      </c>
      <c r="I117" s="272" t="s">
        <v>1413</v>
      </c>
      <c r="J117" s="272"/>
      <c r="K117" s="284"/>
    </row>
    <row r="118" spans="2:11" s="1" customFormat="1" ht="15" customHeight="1" x14ac:dyDescent="0.2">
      <c r="B118" s="298"/>
      <c r="C118" s="304"/>
      <c r="D118" s="304"/>
      <c r="E118" s="304"/>
      <c r="F118" s="304"/>
      <c r="G118" s="304"/>
      <c r="H118" s="304"/>
      <c r="I118" s="304"/>
      <c r="J118" s="304"/>
      <c r="K118" s="300"/>
    </row>
    <row r="119" spans="2:11" s="1" customFormat="1" ht="18.75" customHeight="1" x14ac:dyDescent="0.2">
      <c r="B119" s="305"/>
      <c r="C119" s="306"/>
      <c r="D119" s="306"/>
      <c r="E119" s="306"/>
      <c r="F119" s="307"/>
      <c r="G119" s="306"/>
      <c r="H119" s="306"/>
      <c r="I119" s="306"/>
      <c r="J119" s="306"/>
      <c r="K119" s="305"/>
    </row>
    <row r="120" spans="2:11" s="1" customFormat="1" ht="18.75" customHeight="1" x14ac:dyDescent="0.2">
      <c r="B120" s="279"/>
      <c r="C120" s="279"/>
      <c r="D120" s="279"/>
      <c r="E120" s="279"/>
      <c r="F120" s="279"/>
      <c r="G120" s="279"/>
      <c r="H120" s="279"/>
      <c r="I120" s="279"/>
      <c r="J120" s="279"/>
      <c r="K120" s="279"/>
    </row>
    <row r="121" spans="2:11" s="1" customFormat="1" ht="7.5" customHeight="1" x14ac:dyDescent="0.2">
      <c r="B121" s="308"/>
      <c r="C121" s="309"/>
      <c r="D121" s="309"/>
      <c r="E121" s="309"/>
      <c r="F121" s="309"/>
      <c r="G121" s="309"/>
      <c r="H121" s="309"/>
      <c r="I121" s="309"/>
      <c r="J121" s="309"/>
      <c r="K121" s="310"/>
    </row>
    <row r="122" spans="2:11" s="1" customFormat="1" ht="45" customHeight="1" x14ac:dyDescent="0.2">
      <c r="B122" s="311"/>
      <c r="C122" s="393" t="s">
        <v>1414</v>
      </c>
      <c r="D122" s="393"/>
      <c r="E122" s="393"/>
      <c r="F122" s="393"/>
      <c r="G122" s="393"/>
      <c r="H122" s="393"/>
      <c r="I122" s="393"/>
      <c r="J122" s="393"/>
      <c r="K122" s="312"/>
    </row>
    <row r="123" spans="2:11" s="1" customFormat="1" ht="17.25" customHeight="1" x14ac:dyDescent="0.2">
      <c r="B123" s="313"/>
      <c r="C123" s="285" t="s">
        <v>1360</v>
      </c>
      <c r="D123" s="285"/>
      <c r="E123" s="285"/>
      <c r="F123" s="285" t="s">
        <v>1361</v>
      </c>
      <c r="G123" s="286"/>
      <c r="H123" s="285" t="s">
        <v>56</v>
      </c>
      <c r="I123" s="285" t="s">
        <v>59</v>
      </c>
      <c r="J123" s="285" t="s">
        <v>1362</v>
      </c>
      <c r="K123" s="314"/>
    </row>
    <row r="124" spans="2:11" s="1" customFormat="1" ht="17.25" customHeight="1" x14ac:dyDescent="0.2">
      <c r="B124" s="313"/>
      <c r="C124" s="287" t="s">
        <v>1363</v>
      </c>
      <c r="D124" s="287"/>
      <c r="E124" s="287"/>
      <c r="F124" s="288" t="s">
        <v>1364</v>
      </c>
      <c r="G124" s="289"/>
      <c r="H124" s="287"/>
      <c r="I124" s="287"/>
      <c r="J124" s="287" t="s">
        <v>1365</v>
      </c>
      <c r="K124" s="314"/>
    </row>
    <row r="125" spans="2:11" s="1" customFormat="1" ht="5.25" customHeight="1" x14ac:dyDescent="0.2">
      <c r="B125" s="315"/>
      <c r="C125" s="290"/>
      <c r="D125" s="290"/>
      <c r="E125" s="290"/>
      <c r="F125" s="290"/>
      <c r="G125" s="316"/>
      <c r="H125" s="290"/>
      <c r="I125" s="290"/>
      <c r="J125" s="290"/>
      <c r="K125" s="317"/>
    </row>
    <row r="126" spans="2:11" s="1" customFormat="1" ht="15" customHeight="1" x14ac:dyDescent="0.2">
      <c r="B126" s="315"/>
      <c r="C126" s="272" t="s">
        <v>1369</v>
      </c>
      <c r="D126" s="292"/>
      <c r="E126" s="292"/>
      <c r="F126" s="293" t="s">
        <v>1366</v>
      </c>
      <c r="G126" s="272"/>
      <c r="H126" s="272" t="s">
        <v>1406</v>
      </c>
      <c r="I126" s="272" t="s">
        <v>1368</v>
      </c>
      <c r="J126" s="272">
        <v>120</v>
      </c>
      <c r="K126" s="318"/>
    </row>
    <row r="127" spans="2:11" s="1" customFormat="1" ht="15" customHeight="1" x14ac:dyDescent="0.2">
      <c r="B127" s="315"/>
      <c r="C127" s="272" t="s">
        <v>1415</v>
      </c>
      <c r="D127" s="272"/>
      <c r="E127" s="272"/>
      <c r="F127" s="293" t="s">
        <v>1366</v>
      </c>
      <c r="G127" s="272"/>
      <c r="H127" s="272" t="s">
        <v>1416</v>
      </c>
      <c r="I127" s="272" t="s">
        <v>1368</v>
      </c>
      <c r="J127" s="272" t="s">
        <v>1417</v>
      </c>
      <c r="K127" s="318"/>
    </row>
    <row r="128" spans="2:11" s="1" customFormat="1" ht="15" customHeight="1" x14ac:dyDescent="0.2">
      <c r="B128" s="315"/>
      <c r="C128" s="272" t="s">
        <v>1314</v>
      </c>
      <c r="D128" s="272"/>
      <c r="E128" s="272"/>
      <c r="F128" s="293" t="s">
        <v>1366</v>
      </c>
      <c r="G128" s="272"/>
      <c r="H128" s="272" t="s">
        <v>1418</v>
      </c>
      <c r="I128" s="272" t="s">
        <v>1368</v>
      </c>
      <c r="J128" s="272" t="s">
        <v>1417</v>
      </c>
      <c r="K128" s="318"/>
    </row>
    <row r="129" spans="2:11" s="1" customFormat="1" ht="15" customHeight="1" x14ac:dyDescent="0.2">
      <c r="B129" s="315"/>
      <c r="C129" s="272" t="s">
        <v>1377</v>
      </c>
      <c r="D129" s="272"/>
      <c r="E129" s="272"/>
      <c r="F129" s="293" t="s">
        <v>1372</v>
      </c>
      <c r="G129" s="272"/>
      <c r="H129" s="272" t="s">
        <v>1378</v>
      </c>
      <c r="I129" s="272" t="s">
        <v>1368</v>
      </c>
      <c r="J129" s="272">
        <v>15</v>
      </c>
      <c r="K129" s="318"/>
    </row>
    <row r="130" spans="2:11" s="1" customFormat="1" ht="15" customHeight="1" x14ac:dyDescent="0.2">
      <c r="B130" s="315"/>
      <c r="C130" s="296" t="s">
        <v>1379</v>
      </c>
      <c r="D130" s="296"/>
      <c r="E130" s="296"/>
      <c r="F130" s="297" t="s">
        <v>1372</v>
      </c>
      <c r="G130" s="296"/>
      <c r="H130" s="296" t="s">
        <v>1380</v>
      </c>
      <c r="I130" s="296" t="s">
        <v>1368</v>
      </c>
      <c r="J130" s="296">
        <v>15</v>
      </c>
      <c r="K130" s="318"/>
    </row>
    <row r="131" spans="2:11" s="1" customFormat="1" ht="15" customHeight="1" x14ac:dyDescent="0.2">
      <c r="B131" s="315"/>
      <c r="C131" s="296" t="s">
        <v>1381</v>
      </c>
      <c r="D131" s="296"/>
      <c r="E131" s="296"/>
      <c r="F131" s="297" t="s">
        <v>1372</v>
      </c>
      <c r="G131" s="296"/>
      <c r="H131" s="296" t="s">
        <v>1382</v>
      </c>
      <c r="I131" s="296" t="s">
        <v>1368</v>
      </c>
      <c r="J131" s="296">
        <v>20</v>
      </c>
      <c r="K131" s="318"/>
    </row>
    <row r="132" spans="2:11" s="1" customFormat="1" ht="15" customHeight="1" x14ac:dyDescent="0.2">
      <c r="B132" s="315"/>
      <c r="C132" s="296" t="s">
        <v>1383</v>
      </c>
      <c r="D132" s="296"/>
      <c r="E132" s="296"/>
      <c r="F132" s="297" t="s">
        <v>1372</v>
      </c>
      <c r="G132" s="296"/>
      <c r="H132" s="296" t="s">
        <v>1384</v>
      </c>
      <c r="I132" s="296" t="s">
        <v>1368</v>
      </c>
      <c r="J132" s="296">
        <v>20</v>
      </c>
      <c r="K132" s="318"/>
    </row>
    <row r="133" spans="2:11" s="1" customFormat="1" ht="15" customHeight="1" x14ac:dyDescent="0.2">
      <c r="B133" s="315"/>
      <c r="C133" s="272" t="s">
        <v>1371</v>
      </c>
      <c r="D133" s="272"/>
      <c r="E133" s="272"/>
      <c r="F133" s="293" t="s">
        <v>1372</v>
      </c>
      <c r="G133" s="272"/>
      <c r="H133" s="272" t="s">
        <v>1406</v>
      </c>
      <c r="I133" s="272" t="s">
        <v>1368</v>
      </c>
      <c r="J133" s="272">
        <v>50</v>
      </c>
      <c r="K133" s="318"/>
    </row>
    <row r="134" spans="2:11" s="1" customFormat="1" ht="15" customHeight="1" x14ac:dyDescent="0.2">
      <c r="B134" s="315"/>
      <c r="C134" s="272" t="s">
        <v>1385</v>
      </c>
      <c r="D134" s="272"/>
      <c r="E134" s="272"/>
      <c r="F134" s="293" t="s">
        <v>1372</v>
      </c>
      <c r="G134" s="272"/>
      <c r="H134" s="272" t="s">
        <v>1406</v>
      </c>
      <c r="I134" s="272" t="s">
        <v>1368</v>
      </c>
      <c r="J134" s="272">
        <v>50</v>
      </c>
      <c r="K134" s="318"/>
    </row>
    <row r="135" spans="2:11" s="1" customFormat="1" ht="15" customHeight="1" x14ac:dyDescent="0.2">
      <c r="B135" s="315"/>
      <c r="C135" s="272" t="s">
        <v>1391</v>
      </c>
      <c r="D135" s="272"/>
      <c r="E135" s="272"/>
      <c r="F135" s="293" t="s">
        <v>1372</v>
      </c>
      <c r="G135" s="272"/>
      <c r="H135" s="272" t="s">
        <v>1406</v>
      </c>
      <c r="I135" s="272" t="s">
        <v>1368</v>
      </c>
      <c r="J135" s="272">
        <v>50</v>
      </c>
      <c r="K135" s="318"/>
    </row>
    <row r="136" spans="2:11" s="1" customFormat="1" ht="15" customHeight="1" x14ac:dyDescent="0.2">
      <c r="B136" s="315"/>
      <c r="C136" s="272" t="s">
        <v>1393</v>
      </c>
      <c r="D136" s="272"/>
      <c r="E136" s="272"/>
      <c r="F136" s="293" t="s">
        <v>1372</v>
      </c>
      <c r="G136" s="272"/>
      <c r="H136" s="272" t="s">
        <v>1406</v>
      </c>
      <c r="I136" s="272" t="s">
        <v>1368</v>
      </c>
      <c r="J136" s="272">
        <v>50</v>
      </c>
      <c r="K136" s="318"/>
    </row>
    <row r="137" spans="2:11" s="1" customFormat="1" ht="15" customHeight="1" x14ac:dyDescent="0.2">
      <c r="B137" s="315"/>
      <c r="C137" s="272" t="s">
        <v>1394</v>
      </c>
      <c r="D137" s="272"/>
      <c r="E137" s="272"/>
      <c r="F137" s="293" t="s">
        <v>1372</v>
      </c>
      <c r="G137" s="272"/>
      <c r="H137" s="272" t="s">
        <v>1419</v>
      </c>
      <c r="I137" s="272" t="s">
        <v>1368</v>
      </c>
      <c r="J137" s="272">
        <v>255</v>
      </c>
      <c r="K137" s="318"/>
    </row>
    <row r="138" spans="2:11" s="1" customFormat="1" ht="15" customHeight="1" x14ac:dyDescent="0.2">
      <c r="B138" s="315"/>
      <c r="C138" s="272" t="s">
        <v>1396</v>
      </c>
      <c r="D138" s="272"/>
      <c r="E138" s="272"/>
      <c r="F138" s="293" t="s">
        <v>1366</v>
      </c>
      <c r="G138" s="272"/>
      <c r="H138" s="272" t="s">
        <v>1420</v>
      </c>
      <c r="I138" s="272" t="s">
        <v>1398</v>
      </c>
      <c r="J138" s="272"/>
      <c r="K138" s="318"/>
    </row>
    <row r="139" spans="2:11" s="1" customFormat="1" ht="15" customHeight="1" x14ac:dyDescent="0.2">
      <c r="B139" s="315"/>
      <c r="C139" s="272" t="s">
        <v>1399</v>
      </c>
      <c r="D139" s="272"/>
      <c r="E139" s="272"/>
      <c r="F139" s="293" t="s">
        <v>1366</v>
      </c>
      <c r="G139" s="272"/>
      <c r="H139" s="272" t="s">
        <v>1421</v>
      </c>
      <c r="I139" s="272" t="s">
        <v>1401</v>
      </c>
      <c r="J139" s="272"/>
      <c r="K139" s="318"/>
    </row>
    <row r="140" spans="2:11" s="1" customFormat="1" ht="15" customHeight="1" x14ac:dyDescent="0.2">
      <c r="B140" s="315"/>
      <c r="C140" s="272" t="s">
        <v>1402</v>
      </c>
      <c r="D140" s="272"/>
      <c r="E140" s="272"/>
      <c r="F140" s="293" t="s">
        <v>1366</v>
      </c>
      <c r="G140" s="272"/>
      <c r="H140" s="272" t="s">
        <v>1402</v>
      </c>
      <c r="I140" s="272" t="s">
        <v>1401</v>
      </c>
      <c r="J140" s="272"/>
      <c r="K140" s="318"/>
    </row>
    <row r="141" spans="2:11" s="1" customFormat="1" ht="15" customHeight="1" x14ac:dyDescent="0.2">
      <c r="B141" s="315"/>
      <c r="C141" s="272" t="s">
        <v>40</v>
      </c>
      <c r="D141" s="272"/>
      <c r="E141" s="272"/>
      <c r="F141" s="293" t="s">
        <v>1366</v>
      </c>
      <c r="G141" s="272"/>
      <c r="H141" s="272" t="s">
        <v>1422</v>
      </c>
      <c r="I141" s="272" t="s">
        <v>1401</v>
      </c>
      <c r="J141" s="272"/>
      <c r="K141" s="318"/>
    </row>
    <row r="142" spans="2:11" s="1" customFormat="1" ht="15" customHeight="1" x14ac:dyDescent="0.2">
      <c r="B142" s="315"/>
      <c r="C142" s="272" t="s">
        <v>1423</v>
      </c>
      <c r="D142" s="272"/>
      <c r="E142" s="272"/>
      <c r="F142" s="293" t="s">
        <v>1366</v>
      </c>
      <c r="G142" s="272"/>
      <c r="H142" s="272" t="s">
        <v>1424</v>
      </c>
      <c r="I142" s="272" t="s">
        <v>1401</v>
      </c>
      <c r="J142" s="272"/>
      <c r="K142" s="318"/>
    </row>
    <row r="143" spans="2:11" s="1" customFormat="1" ht="15" customHeight="1" x14ac:dyDescent="0.2">
      <c r="B143" s="319"/>
      <c r="C143" s="320"/>
      <c r="D143" s="320"/>
      <c r="E143" s="320"/>
      <c r="F143" s="320"/>
      <c r="G143" s="320"/>
      <c r="H143" s="320"/>
      <c r="I143" s="320"/>
      <c r="J143" s="320"/>
      <c r="K143" s="321"/>
    </row>
    <row r="144" spans="2:11" s="1" customFormat="1" ht="18.75" customHeight="1" x14ac:dyDescent="0.2">
      <c r="B144" s="306"/>
      <c r="C144" s="306"/>
      <c r="D144" s="306"/>
      <c r="E144" s="306"/>
      <c r="F144" s="307"/>
      <c r="G144" s="306"/>
      <c r="H144" s="306"/>
      <c r="I144" s="306"/>
      <c r="J144" s="306"/>
      <c r="K144" s="306"/>
    </row>
    <row r="145" spans="2:11" s="1" customFormat="1" ht="18.75" customHeight="1" x14ac:dyDescent="0.2">
      <c r="B145" s="279"/>
      <c r="C145" s="279"/>
      <c r="D145" s="279"/>
      <c r="E145" s="279"/>
      <c r="F145" s="279"/>
      <c r="G145" s="279"/>
      <c r="H145" s="279"/>
      <c r="I145" s="279"/>
      <c r="J145" s="279"/>
      <c r="K145" s="279"/>
    </row>
    <row r="146" spans="2:11" s="1" customFormat="1" ht="7.5" customHeight="1" x14ac:dyDescent="0.2">
      <c r="B146" s="280"/>
      <c r="C146" s="281"/>
      <c r="D146" s="281"/>
      <c r="E146" s="281"/>
      <c r="F146" s="281"/>
      <c r="G146" s="281"/>
      <c r="H146" s="281"/>
      <c r="I146" s="281"/>
      <c r="J146" s="281"/>
      <c r="K146" s="282"/>
    </row>
    <row r="147" spans="2:11" s="1" customFormat="1" ht="45" customHeight="1" x14ac:dyDescent="0.2">
      <c r="B147" s="283"/>
      <c r="C147" s="392" t="s">
        <v>1425</v>
      </c>
      <c r="D147" s="392"/>
      <c r="E147" s="392"/>
      <c r="F147" s="392"/>
      <c r="G147" s="392"/>
      <c r="H147" s="392"/>
      <c r="I147" s="392"/>
      <c r="J147" s="392"/>
      <c r="K147" s="284"/>
    </row>
    <row r="148" spans="2:11" s="1" customFormat="1" ht="17.25" customHeight="1" x14ac:dyDescent="0.2">
      <c r="B148" s="283"/>
      <c r="C148" s="285" t="s">
        <v>1360</v>
      </c>
      <c r="D148" s="285"/>
      <c r="E148" s="285"/>
      <c r="F148" s="285" t="s">
        <v>1361</v>
      </c>
      <c r="G148" s="286"/>
      <c r="H148" s="285" t="s">
        <v>56</v>
      </c>
      <c r="I148" s="285" t="s">
        <v>59</v>
      </c>
      <c r="J148" s="285" t="s">
        <v>1362</v>
      </c>
      <c r="K148" s="284"/>
    </row>
    <row r="149" spans="2:11" s="1" customFormat="1" ht="17.25" customHeight="1" x14ac:dyDescent="0.2">
      <c r="B149" s="283"/>
      <c r="C149" s="287" t="s">
        <v>1363</v>
      </c>
      <c r="D149" s="287"/>
      <c r="E149" s="287"/>
      <c r="F149" s="288" t="s">
        <v>1364</v>
      </c>
      <c r="G149" s="289"/>
      <c r="H149" s="287"/>
      <c r="I149" s="287"/>
      <c r="J149" s="287" t="s">
        <v>1365</v>
      </c>
      <c r="K149" s="284"/>
    </row>
    <row r="150" spans="2:11" s="1" customFormat="1" ht="5.25" customHeight="1" x14ac:dyDescent="0.2">
      <c r="B150" s="295"/>
      <c r="C150" s="290"/>
      <c r="D150" s="290"/>
      <c r="E150" s="290"/>
      <c r="F150" s="290"/>
      <c r="G150" s="291"/>
      <c r="H150" s="290"/>
      <c r="I150" s="290"/>
      <c r="J150" s="290"/>
      <c r="K150" s="318"/>
    </row>
    <row r="151" spans="2:11" s="1" customFormat="1" ht="15" customHeight="1" x14ac:dyDescent="0.2">
      <c r="B151" s="295"/>
      <c r="C151" s="322" t="s">
        <v>1369</v>
      </c>
      <c r="D151" s="272"/>
      <c r="E151" s="272"/>
      <c r="F151" s="323" t="s">
        <v>1366</v>
      </c>
      <c r="G151" s="272"/>
      <c r="H151" s="322" t="s">
        <v>1406</v>
      </c>
      <c r="I151" s="322" t="s">
        <v>1368</v>
      </c>
      <c r="J151" s="322">
        <v>120</v>
      </c>
      <c r="K151" s="318"/>
    </row>
    <row r="152" spans="2:11" s="1" customFormat="1" ht="15" customHeight="1" x14ac:dyDescent="0.2">
      <c r="B152" s="295"/>
      <c r="C152" s="322" t="s">
        <v>1415</v>
      </c>
      <c r="D152" s="272"/>
      <c r="E152" s="272"/>
      <c r="F152" s="323" t="s">
        <v>1366</v>
      </c>
      <c r="G152" s="272"/>
      <c r="H152" s="322" t="s">
        <v>1426</v>
      </c>
      <c r="I152" s="322" t="s">
        <v>1368</v>
      </c>
      <c r="J152" s="322" t="s">
        <v>1417</v>
      </c>
      <c r="K152" s="318"/>
    </row>
    <row r="153" spans="2:11" s="1" customFormat="1" ht="15" customHeight="1" x14ac:dyDescent="0.2">
      <c r="B153" s="295"/>
      <c r="C153" s="322" t="s">
        <v>1314</v>
      </c>
      <c r="D153" s="272"/>
      <c r="E153" s="272"/>
      <c r="F153" s="323" t="s">
        <v>1366</v>
      </c>
      <c r="G153" s="272"/>
      <c r="H153" s="322" t="s">
        <v>1427</v>
      </c>
      <c r="I153" s="322" t="s">
        <v>1368</v>
      </c>
      <c r="J153" s="322" t="s">
        <v>1417</v>
      </c>
      <c r="K153" s="318"/>
    </row>
    <row r="154" spans="2:11" s="1" customFormat="1" ht="15" customHeight="1" x14ac:dyDescent="0.2">
      <c r="B154" s="295"/>
      <c r="C154" s="322" t="s">
        <v>1371</v>
      </c>
      <c r="D154" s="272"/>
      <c r="E154" s="272"/>
      <c r="F154" s="323" t="s">
        <v>1372</v>
      </c>
      <c r="G154" s="272"/>
      <c r="H154" s="322" t="s">
        <v>1406</v>
      </c>
      <c r="I154" s="322" t="s">
        <v>1368</v>
      </c>
      <c r="J154" s="322">
        <v>50</v>
      </c>
      <c r="K154" s="318"/>
    </row>
    <row r="155" spans="2:11" s="1" customFormat="1" ht="15" customHeight="1" x14ac:dyDescent="0.2">
      <c r="B155" s="295"/>
      <c r="C155" s="322" t="s">
        <v>1374</v>
      </c>
      <c r="D155" s="272"/>
      <c r="E155" s="272"/>
      <c r="F155" s="323" t="s">
        <v>1366</v>
      </c>
      <c r="G155" s="272"/>
      <c r="H155" s="322" t="s">
        <v>1406</v>
      </c>
      <c r="I155" s="322" t="s">
        <v>1376</v>
      </c>
      <c r="J155" s="322"/>
      <c r="K155" s="318"/>
    </row>
    <row r="156" spans="2:11" s="1" customFormat="1" ht="15" customHeight="1" x14ac:dyDescent="0.2">
      <c r="B156" s="295"/>
      <c r="C156" s="322" t="s">
        <v>1385</v>
      </c>
      <c r="D156" s="272"/>
      <c r="E156" s="272"/>
      <c r="F156" s="323" t="s">
        <v>1372</v>
      </c>
      <c r="G156" s="272"/>
      <c r="H156" s="322" t="s">
        <v>1406</v>
      </c>
      <c r="I156" s="322" t="s">
        <v>1368</v>
      </c>
      <c r="J156" s="322">
        <v>50</v>
      </c>
      <c r="K156" s="318"/>
    </row>
    <row r="157" spans="2:11" s="1" customFormat="1" ht="15" customHeight="1" x14ac:dyDescent="0.2">
      <c r="B157" s="295"/>
      <c r="C157" s="322" t="s">
        <v>1393</v>
      </c>
      <c r="D157" s="272"/>
      <c r="E157" s="272"/>
      <c r="F157" s="323" t="s">
        <v>1372</v>
      </c>
      <c r="G157" s="272"/>
      <c r="H157" s="322" t="s">
        <v>1406</v>
      </c>
      <c r="I157" s="322" t="s">
        <v>1368</v>
      </c>
      <c r="J157" s="322">
        <v>50</v>
      </c>
      <c r="K157" s="318"/>
    </row>
    <row r="158" spans="2:11" s="1" customFormat="1" ht="15" customHeight="1" x14ac:dyDescent="0.2">
      <c r="B158" s="295"/>
      <c r="C158" s="322" t="s">
        <v>1391</v>
      </c>
      <c r="D158" s="272"/>
      <c r="E158" s="272"/>
      <c r="F158" s="323" t="s">
        <v>1372</v>
      </c>
      <c r="G158" s="272"/>
      <c r="H158" s="322" t="s">
        <v>1406</v>
      </c>
      <c r="I158" s="322" t="s">
        <v>1368</v>
      </c>
      <c r="J158" s="322">
        <v>50</v>
      </c>
      <c r="K158" s="318"/>
    </row>
    <row r="159" spans="2:11" s="1" customFormat="1" ht="15" customHeight="1" x14ac:dyDescent="0.2">
      <c r="B159" s="295"/>
      <c r="C159" s="322" t="s">
        <v>99</v>
      </c>
      <c r="D159" s="272"/>
      <c r="E159" s="272"/>
      <c r="F159" s="323" t="s">
        <v>1366</v>
      </c>
      <c r="G159" s="272"/>
      <c r="H159" s="322" t="s">
        <v>1428</v>
      </c>
      <c r="I159" s="322" t="s">
        <v>1368</v>
      </c>
      <c r="J159" s="322" t="s">
        <v>1429</v>
      </c>
      <c r="K159" s="318"/>
    </row>
    <row r="160" spans="2:11" s="1" customFormat="1" ht="15" customHeight="1" x14ac:dyDescent="0.2">
      <c r="B160" s="295"/>
      <c r="C160" s="322" t="s">
        <v>1430</v>
      </c>
      <c r="D160" s="272"/>
      <c r="E160" s="272"/>
      <c r="F160" s="323" t="s">
        <v>1366</v>
      </c>
      <c r="G160" s="272"/>
      <c r="H160" s="322" t="s">
        <v>1431</v>
      </c>
      <c r="I160" s="322" t="s">
        <v>1401</v>
      </c>
      <c r="J160" s="322"/>
      <c r="K160" s="318"/>
    </row>
    <row r="161" spans="2:11" s="1" customFormat="1" ht="15" customHeight="1" x14ac:dyDescent="0.2">
      <c r="B161" s="324"/>
      <c r="C161" s="325"/>
      <c r="D161" s="325"/>
      <c r="E161" s="325"/>
      <c r="F161" s="325"/>
      <c r="G161" s="325"/>
      <c r="H161" s="325"/>
      <c r="I161" s="325"/>
      <c r="J161" s="325"/>
      <c r="K161" s="326"/>
    </row>
    <row r="162" spans="2:11" s="1" customFormat="1" ht="18.75" customHeight="1" x14ac:dyDescent="0.2">
      <c r="B162" s="306"/>
      <c r="C162" s="316"/>
      <c r="D162" s="316"/>
      <c r="E162" s="316"/>
      <c r="F162" s="327"/>
      <c r="G162" s="316"/>
      <c r="H162" s="316"/>
      <c r="I162" s="316"/>
      <c r="J162" s="316"/>
      <c r="K162" s="306"/>
    </row>
    <row r="163" spans="2:11" s="1" customFormat="1" ht="18.75" customHeight="1" x14ac:dyDescent="0.2">
      <c r="B163" s="306"/>
      <c r="C163" s="316"/>
      <c r="D163" s="316"/>
      <c r="E163" s="316"/>
      <c r="F163" s="327"/>
      <c r="G163" s="316"/>
      <c r="H163" s="316"/>
      <c r="I163" s="316"/>
      <c r="J163" s="316"/>
      <c r="K163" s="306"/>
    </row>
    <row r="164" spans="2:11" s="1" customFormat="1" ht="18.75" customHeight="1" x14ac:dyDescent="0.2">
      <c r="B164" s="306"/>
      <c r="C164" s="316"/>
      <c r="D164" s="316"/>
      <c r="E164" s="316"/>
      <c r="F164" s="327"/>
      <c r="G164" s="316"/>
      <c r="H164" s="316"/>
      <c r="I164" s="316"/>
      <c r="J164" s="316"/>
      <c r="K164" s="306"/>
    </row>
    <row r="165" spans="2:11" s="1" customFormat="1" ht="18.75" customHeight="1" x14ac:dyDescent="0.2">
      <c r="B165" s="306"/>
      <c r="C165" s="316"/>
      <c r="D165" s="316"/>
      <c r="E165" s="316"/>
      <c r="F165" s="327"/>
      <c r="G165" s="316"/>
      <c r="H165" s="316"/>
      <c r="I165" s="316"/>
      <c r="J165" s="316"/>
      <c r="K165" s="306"/>
    </row>
    <row r="166" spans="2:11" s="1" customFormat="1" ht="18.75" customHeight="1" x14ac:dyDescent="0.2">
      <c r="B166" s="306"/>
      <c r="C166" s="316"/>
      <c r="D166" s="316"/>
      <c r="E166" s="316"/>
      <c r="F166" s="327"/>
      <c r="G166" s="316"/>
      <c r="H166" s="316"/>
      <c r="I166" s="316"/>
      <c r="J166" s="316"/>
      <c r="K166" s="306"/>
    </row>
    <row r="167" spans="2:11" s="1" customFormat="1" ht="18.75" customHeight="1" x14ac:dyDescent="0.2">
      <c r="B167" s="306"/>
      <c r="C167" s="316"/>
      <c r="D167" s="316"/>
      <c r="E167" s="316"/>
      <c r="F167" s="327"/>
      <c r="G167" s="316"/>
      <c r="H167" s="316"/>
      <c r="I167" s="316"/>
      <c r="J167" s="316"/>
      <c r="K167" s="306"/>
    </row>
    <row r="168" spans="2:11" s="1" customFormat="1" ht="18.75" customHeight="1" x14ac:dyDescent="0.2">
      <c r="B168" s="306"/>
      <c r="C168" s="316"/>
      <c r="D168" s="316"/>
      <c r="E168" s="316"/>
      <c r="F168" s="327"/>
      <c r="G168" s="316"/>
      <c r="H168" s="316"/>
      <c r="I168" s="316"/>
      <c r="J168" s="316"/>
      <c r="K168" s="306"/>
    </row>
    <row r="169" spans="2:11" s="1" customFormat="1" ht="18.75" customHeight="1" x14ac:dyDescent="0.2">
      <c r="B169" s="279"/>
      <c r="C169" s="279"/>
      <c r="D169" s="279"/>
      <c r="E169" s="279"/>
      <c r="F169" s="279"/>
      <c r="G169" s="279"/>
      <c r="H169" s="279"/>
      <c r="I169" s="279"/>
      <c r="J169" s="279"/>
      <c r="K169" s="279"/>
    </row>
    <row r="170" spans="2:11" s="1" customFormat="1" ht="7.5" customHeight="1" x14ac:dyDescent="0.2">
      <c r="B170" s="261"/>
      <c r="C170" s="262"/>
      <c r="D170" s="262"/>
      <c r="E170" s="262"/>
      <c r="F170" s="262"/>
      <c r="G170" s="262"/>
      <c r="H170" s="262"/>
      <c r="I170" s="262"/>
      <c r="J170" s="262"/>
      <c r="K170" s="263"/>
    </row>
    <row r="171" spans="2:11" s="1" customFormat="1" ht="45" customHeight="1" x14ac:dyDescent="0.2">
      <c r="B171" s="264"/>
      <c r="C171" s="393" t="s">
        <v>1432</v>
      </c>
      <c r="D171" s="393"/>
      <c r="E171" s="393"/>
      <c r="F171" s="393"/>
      <c r="G171" s="393"/>
      <c r="H171" s="393"/>
      <c r="I171" s="393"/>
      <c r="J171" s="393"/>
      <c r="K171" s="265"/>
    </row>
    <row r="172" spans="2:11" s="1" customFormat="1" ht="17.25" customHeight="1" x14ac:dyDescent="0.2">
      <c r="B172" s="264"/>
      <c r="C172" s="285" t="s">
        <v>1360</v>
      </c>
      <c r="D172" s="285"/>
      <c r="E172" s="285"/>
      <c r="F172" s="285" t="s">
        <v>1361</v>
      </c>
      <c r="G172" s="328"/>
      <c r="H172" s="329" t="s">
        <v>56</v>
      </c>
      <c r="I172" s="329" t="s">
        <v>59</v>
      </c>
      <c r="J172" s="285" t="s">
        <v>1362</v>
      </c>
      <c r="K172" s="265"/>
    </row>
    <row r="173" spans="2:11" s="1" customFormat="1" ht="17.25" customHeight="1" x14ac:dyDescent="0.2">
      <c r="B173" s="266"/>
      <c r="C173" s="287" t="s">
        <v>1363</v>
      </c>
      <c r="D173" s="287"/>
      <c r="E173" s="287"/>
      <c r="F173" s="288" t="s">
        <v>1364</v>
      </c>
      <c r="G173" s="330"/>
      <c r="H173" s="331"/>
      <c r="I173" s="331"/>
      <c r="J173" s="287" t="s">
        <v>1365</v>
      </c>
      <c r="K173" s="267"/>
    </row>
    <row r="174" spans="2:11" s="1" customFormat="1" ht="5.25" customHeight="1" x14ac:dyDescent="0.2">
      <c r="B174" s="295"/>
      <c r="C174" s="290"/>
      <c r="D174" s="290"/>
      <c r="E174" s="290"/>
      <c r="F174" s="290"/>
      <c r="G174" s="291"/>
      <c r="H174" s="290"/>
      <c r="I174" s="290"/>
      <c r="J174" s="290"/>
      <c r="K174" s="318"/>
    </row>
    <row r="175" spans="2:11" s="1" customFormat="1" ht="15" customHeight="1" x14ac:dyDescent="0.2">
      <c r="B175" s="295"/>
      <c r="C175" s="272" t="s">
        <v>1369</v>
      </c>
      <c r="D175" s="272"/>
      <c r="E175" s="272"/>
      <c r="F175" s="293" t="s">
        <v>1366</v>
      </c>
      <c r="G175" s="272"/>
      <c r="H175" s="272" t="s">
        <v>1406</v>
      </c>
      <c r="I175" s="272" t="s">
        <v>1368</v>
      </c>
      <c r="J175" s="272">
        <v>120</v>
      </c>
      <c r="K175" s="318"/>
    </row>
    <row r="176" spans="2:11" s="1" customFormat="1" ht="15" customHeight="1" x14ac:dyDescent="0.2">
      <c r="B176" s="295"/>
      <c r="C176" s="272" t="s">
        <v>1415</v>
      </c>
      <c r="D176" s="272"/>
      <c r="E176" s="272"/>
      <c r="F176" s="293" t="s">
        <v>1366</v>
      </c>
      <c r="G176" s="272"/>
      <c r="H176" s="272" t="s">
        <v>1416</v>
      </c>
      <c r="I176" s="272" t="s">
        <v>1368</v>
      </c>
      <c r="J176" s="272" t="s">
        <v>1417</v>
      </c>
      <c r="K176" s="318"/>
    </row>
    <row r="177" spans="2:11" s="1" customFormat="1" ht="15" customHeight="1" x14ac:dyDescent="0.2">
      <c r="B177" s="295"/>
      <c r="C177" s="272" t="s">
        <v>1314</v>
      </c>
      <c r="D177" s="272"/>
      <c r="E177" s="272"/>
      <c r="F177" s="293" t="s">
        <v>1366</v>
      </c>
      <c r="G177" s="272"/>
      <c r="H177" s="272" t="s">
        <v>1433</v>
      </c>
      <c r="I177" s="272" t="s">
        <v>1368</v>
      </c>
      <c r="J177" s="272" t="s">
        <v>1417</v>
      </c>
      <c r="K177" s="318"/>
    </row>
    <row r="178" spans="2:11" s="1" customFormat="1" ht="15" customHeight="1" x14ac:dyDescent="0.2">
      <c r="B178" s="295"/>
      <c r="C178" s="272" t="s">
        <v>1371</v>
      </c>
      <c r="D178" s="272"/>
      <c r="E178" s="272"/>
      <c r="F178" s="293" t="s">
        <v>1372</v>
      </c>
      <c r="G178" s="272"/>
      <c r="H178" s="272" t="s">
        <v>1433</v>
      </c>
      <c r="I178" s="272" t="s">
        <v>1368</v>
      </c>
      <c r="J178" s="272">
        <v>50</v>
      </c>
      <c r="K178" s="318"/>
    </row>
    <row r="179" spans="2:11" s="1" customFormat="1" ht="15" customHeight="1" x14ac:dyDescent="0.2">
      <c r="B179" s="295"/>
      <c r="C179" s="272" t="s">
        <v>1374</v>
      </c>
      <c r="D179" s="272"/>
      <c r="E179" s="272"/>
      <c r="F179" s="293" t="s">
        <v>1366</v>
      </c>
      <c r="G179" s="272"/>
      <c r="H179" s="272" t="s">
        <v>1433</v>
      </c>
      <c r="I179" s="272" t="s">
        <v>1376</v>
      </c>
      <c r="J179" s="272"/>
      <c r="K179" s="318"/>
    </row>
    <row r="180" spans="2:11" s="1" customFormat="1" ht="15" customHeight="1" x14ac:dyDescent="0.2">
      <c r="B180" s="295"/>
      <c r="C180" s="272" t="s">
        <v>1385</v>
      </c>
      <c r="D180" s="272"/>
      <c r="E180" s="272"/>
      <c r="F180" s="293" t="s">
        <v>1372</v>
      </c>
      <c r="G180" s="272"/>
      <c r="H180" s="272" t="s">
        <v>1433</v>
      </c>
      <c r="I180" s="272" t="s">
        <v>1368</v>
      </c>
      <c r="J180" s="272">
        <v>50</v>
      </c>
      <c r="K180" s="318"/>
    </row>
    <row r="181" spans="2:11" s="1" customFormat="1" ht="15" customHeight="1" x14ac:dyDescent="0.2">
      <c r="B181" s="295"/>
      <c r="C181" s="272" t="s">
        <v>1393</v>
      </c>
      <c r="D181" s="272"/>
      <c r="E181" s="272"/>
      <c r="F181" s="293" t="s">
        <v>1372</v>
      </c>
      <c r="G181" s="272"/>
      <c r="H181" s="272" t="s">
        <v>1433</v>
      </c>
      <c r="I181" s="272" t="s">
        <v>1368</v>
      </c>
      <c r="J181" s="272">
        <v>50</v>
      </c>
      <c r="K181" s="318"/>
    </row>
    <row r="182" spans="2:11" s="1" customFormat="1" ht="15" customHeight="1" x14ac:dyDescent="0.2">
      <c r="B182" s="295"/>
      <c r="C182" s="272" t="s">
        <v>1391</v>
      </c>
      <c r="D182" s="272"/>
      <c r="E182" s="272"/>
      <c r="F182" s="293" t="s">
        <v>1372</v>
      </c>
      <c r="G182" s="272"/>
      <c r="H182" s="272" t="s">
        <v>1433</v>
      </c>
      <c r="I182" s="272" t="s">
        <v>1368</v>
      </c>
      <c r="J182" s="272">
        <v>50</v>
      </c>
      <c r="K182" s="318"/>
    </row>
    <row r="183" spans="2:11" s="1" customFormat="1" ht="15" customHeight="1" x14ac:dyDescent="0.2">
      <c r="B183" s="295"/>
      <c r="C183" s="272" t="s">
        <v>116</v>
      </c>
      <c r="D183" s="272"/>
      <c r="E183" s="272"/>
      <c r="F183" s="293" t="s">
        <v>1366</v>
      </c>
      <c r="G183" s="272"/>
      <c r="H183" s="272" t="s">
        <v>1434</v>
      </c>
      <c r="I183" s="272" t="s">
        <v>1435</v>
      </c>
      <c r="J183" s="272"/>
      <c r="K183" s="318"/>
    </row>
    <row r="184" spans="2:11" s="1" customFormat="1" ht="15" customHeight="1" x14ac:dyDescent="0.2">
      <c r="B184" s="295"/>
      <c r="C184" s="272" t="s">
        <v>59</v>
      </c>
      <c r="D184" s="272"/>
      <c r="E184" s="272"/>
      <c r="F184" s="293" t="s">
        <v>1366</v>
      </c>
      <c r="G184" s="272"/>
      <c r="H184" s="272" t="s">
        <v>1436</v>
      </c>
      <c r="I184" s="272" t="s">
        <v>1437</v>
      </c>
      <c r="J184" s="272">
        <v>1</v>
      </c>
      <c r="K184" s="318"/>
    </row>
    <row r="185" spans="2:11" s="1" customFormat="1" ht="15" customHeight="1" x14ac:dyDescent="0.2">
      <c r="B185" s="295"/>
      <c r="C185" s="272" t="s">
        <v>55</v>
      </c>
      <c r="D185" s="272"/>
      <c r="E185" s="272"/>
      <c r="F185" s="293" t="s">
        <v>1366</v>
      </c>
      <c r="G185" s="272"/>
      <c r="H185" s="272" t="s">
        <v>1438</v>
      </c>
      <c r="I185" s="272" t="s">
        <v>1368</v>
      </c>
      <c r="J185" s="272">
        <v>20</v>
      </c>
      <c r="K185" s="318"/>
    </row>
    <row r="186" spans="2:11" s="1" customFormat="1" ht="15" customHeight="1" x14ac:dyDescent="0.2">
      <c r="B186" s="295"/>
      <c r="C186" s="272" t="s">
        <v>56</v>
      </c>
      <c r="D186" s="272"/>
      <c r="E186" s="272"/>
      <c r="F186" s="293" t="s">
        <v>1366</v>
      </c>
      <c r="G186" s="272"/>
      <c r="H186" s="272" t="s">
        <v>1439</v>
      </c>
      <c r="I186" s="272" t="s">
        <v>1368</v>
      </c>
      <c r="J186" s="272">
        <v>255</v>
      </c>
      <c r="K186" s="318"/>
    </row>
    <row r="187" spans="2:11" s="1" customFormat="1" ht="15" customHeight="1" x14ac:dyDescent="0.2">
      <c r="B187" s="295"/>
      <c r="C187" s="272" t="s">
        <v>117</v>
      </c>
      <c r="D187" s="272"/>
      <c r="E187" s="272"/>
      <c r="F187" s="293" t="s">
        <v>1366</v>
      </c>
      <c r="G187" s="272"/>
      <c r="H187" s="272" t="s">
        <v>1330</v>
      </c>
      <c r="I187" s="272" t="s">
        <v>1368</v>
      </c>
      <c r="J187" s="272">
        <v>10</v>
      </c>
      <c r="K187" s="318"/>
    </row>
    <row r="188" spans="2:11" s="1" customFormat="1" ht="15" customHeight="1" x14ac:dyDescent="0.2">
      <c r="B188" s="295"/>
      <c r="C188" s="272" t="s">
        <v>118</v>
      </c>
      <c r="D188" s="272"/>
      <c r="E188" s="272"/>
      <c r="F188" s="293" t="s">
        <v>1366</v>
      </c>
      <c r="G188" s="272"/>
      <c r="H188" s="272" t="s">
        <v>1440</v>
      </c>
      <c r="I188" s="272" t="s">
        <v>1401</v>
      </c>
      <c r="J188" s="272"/>
      <c r="K188" s="318"/>
    </row>
    <row r="189" spans="2:11" s="1" customFormat="1" ht="15" customHeight="1" x14ac:dyDescent="0.2">
      <c r="B189" s="295"/>
      <c r="C189" s="272" t="s">
        <v>1441</v>
      </c>
      <c r="D189" s="272"/>
      <c r="E189" s="272"/>
      <c r="F189" s="293" t="s">
        <v>1366</v>
      </c>
      <c r="G189" s="272"/>
      <c r="H189" s="272" t="s">
        <v>1442</v>
      </c>
      <c r="I189" s="272" t="s">
        <v>1401</v>
      </c>
      <c r="J189" s="272"/>
      <c r="K189" s="318"/>
    </row>
    <row r="190" spans="2:11" s="1" customFormat="1" ht="15" customHeight="1" x14ac:dyDescent="0.2">
      <c r="B190" s="295"/>
      <c r="C190" s="272" t="s">
        <v>1430</v>
      </c>
      <c r="D190" s="272"/>
      <c r="E190" s="272"/>
      <c r="F190" s="293" t="s">
        <v>1366</v>
      </c>
      <c r="G190" s="272"/>
      <c r="H190" s="272" t="s">
        <v>1443</v>
      </c>
      <c r="I190" s="272" t="s">
        <v>1401</v>
      </c>
      <c r="J190" s="272"/>
      <c r="K190" s="318"/>
    </row>
    <row r="191" spans="2:11" s="1" customFormat="1" ht="15" customHeight="1" x14ac:dyDescent="0.2">
      <c r="B191" s="295"/>
      <c r="C191" s="272" t="s">
        <v>120</v>
      </c>
      <c r="D191" s="272"/>
      <c r="E191" s="272"/>
      <c r="F191" s="293" t="s">
        <v>1372</v>
      </c>
      <c r="G191" s="272"/>
      <c r="H191" s="272" t="s">
        <v>1444</v>
      </c>
      <c r="I191" s="272" t="s">
        <v>1368</v>
      </c>
      <c r="J191" s="272">
        <v>50</v>
      </c>
      <c r="K191" s="318"/>
    </row>
    <row r="192" spans="2:11" s="1" customFormat="1" ht="15" customHeight="1" x14ac:dyDescent="0.2">
      <c r="B192" s="295"/>
      <c r="C192" s="272" t="s">
        <v>1445</v>
      </c>
      <c r="D192" s="272"/>
      <c r="E192" s="272"/>
      <c r="F192" s="293" t="s">
        <v>1372</v>
      </c>
      <c r="G192" s="272"/>
      <c r="H192" s="272" t="s">
        <v>1446</v>
      </c>
      <c r="I192" s="272" t="s">
        <v>1447</v>
      </c>
      <c r="J192" s="272"/>
      <c r="K192" s="318"/>
    </row>
    <row r="193" spans="2:11" s="1" customFormat="1" ht="15" customHeight="1" x14ac:dyDescent="0.2">
      <c r="B193" s="295"/>
      <c r="C193" s="272" t="s">
        <v>1448</v>
      </c>
      <c r="D193" s="272"/>
      <c r="E193" s="272"/>
      <c r="F193" s="293" t="s">
        <v>1372</v>
      </c>
      <c r="G193" s="272"/>
      <c r="H193" s="272" t="s">
        <v>1449</v>
      </c>
      <c r="I193" s="272" t="s">
        <v>1447</v>
      </c>
      <c r="J193" s="272"/>
      <c r="K193" s="318"/>
    </row>
    <row r="194" spans="2:11" s="1" customFormat="1" ht="15" customHeight="1" x14ac:dyDescent="0.2">
      <c r="B194" s="295"/>
      <c r="C194" s="272" t="s">
        <v>1450</v>
      </c>
      <c r="D194" s="272"/>
      <c r="E194" s="272"/>
      <c r="F194" s="293" t="s">
        <v>1372</v>
      </c>
      <c r="G194" s="272"/>
      <c r="H194" s="272" t="s">
        <v>1451</v>
      </c>
      <c r="I194" s="272" t="s">
        <v>1447</v>
      </c>
      <c r="J194" s="272"/>
      <c r="K194" s="318"/>
    </row>
    <row r="195" spans="2:11" s="1" customFormat="1" ht="15" customHeight="1" x14ac:dyDescent="0.2">
      <c r="B195" s="295"/>
      <c r="C195" s="332" t="s">
        <v>1452</v>
      </c>
      <c r="D195" s="272"/>
      <c r="E195" s="272"/>
      <c r="F195" s="293" t="s">
        <v>1372</v>
      </c>
      <c r="G195" s="272"/>
      <c r="H195" s="272" t="s">
        <v>1453</v>
      </c>
      <c r="I195" s="272" t="s">
        <v>1454</v>
      </c>
      <c r="J195" s="333" t="s">
        <v>1455</v>
      </c>
      <c r="K195" s="318"/>
    </row>
    <row r="196" spans="2:11" s="1" customFormat="1" ht="15" customHeight="1" x14ac:dyDescent="0.2">
      <c r="B196" s="295"/>
      <c r="C196" s="332" t="s">
        <v>44</v>
      </c>
      <c r="D196" s="272"/>
      <c r="E196" s="272"/>
      <c r="F196" s="293" t="s">
        <v>1366</v>
      </c>
      <c r="G196" s="272"/>
      <c r="H196" s="269" t="s">
        <v>1456</v>
      </c>
      <c r="I196" s="272" t="s">
        <v>1457</v>
      </c>
      <c r="J196" s="272"/>
      <c r="K196" s="318"/>
    </row>
    <row r="197" spans="2:11" s="1" customFormat="1" ht="15" customHeight="1" x14ac:dyDescent="0.2">
      <c r="B197" s="295"/>
      <c r="C197" s="332" t="s">
        <v>1458</v>
      </c>
      <c r="D197" s="272"/>
      <c r="E197" s="272"/>
      <c r="F197" s="293" t="s">
        <v>1366</v>
      </c>
      <c r="G197" s="272"/>
      <c r="H197" s="272" t="s">
        <v>1459</v>
      </c>
      <c r="I197" s="272" t="s">
        <v>1401</v>
      </c>
      <c r="J197" s="272"/>
      <c r="K197" s="318"/>
    </row>
    <row r="198" spans="2:11" s="1" customFormat="1" ht="15" customHeight="1" x14ac:dyDescent="0.2">
      <c r="B198" s="295"/>
      <c r="C198" s="332" t="s">
        <v>1460</v>
      </c>
      <c r="D198" s="272"/>
      <c r="E198" s="272"/>
      <c r="F198" s="293" t="s">
        <v>1366</v>
      </c>
      <c r="G198" s="272"/>
      <c r="H198" s="272" t="s">
        <v>1461</v>
      </c>
      <c r="I198" s="272" t="s">
        <v>1401</v>
      </c>
      <c r="J198" s="272"/>
      <c r="K198" s="318"/>
    </row>
    <row r="199" spans="2:11" s="1" customFormat="1" ht="15" customHeight="1" x14ac:dyDescent="0.2">
      <c r="B199" s="295"/>
      <c r="C199" s="332" t="s">
        <v>1462</v>
      </c>
      <c r="D199" s="272"/>
      <c r="E199" s="272"/>
      <c r="F199" s="293" t="s">
        <v>1372</v>
      </c>
      <c r="G199" s="272"/>
      <c r="H199" s="272" t="s">
        <v>1463</v>
      </c>
      <c r="I199" s="272" t="s">
        <v>1401</v>
      </c>
      <c r="J199" s="272"/>
      <c r="K199" s="318"/>
    </row>
    <row r="200" spans="2:11" s="1" customFormat="1" ht="15" customHeight="1" x14ac:dyDescent="0.2">
      <c r="B200" s="324"/>
      <c r="C200" s="334"/>
      <c r="D200" s="325"/>
      <c r="E200" s="325"/>
      <c r="F200" s="325"/>
      <c r="G200" s="325"/>
      <c r="H200" s="325"/>
      <c r="I200" s="325"/>
      <c r="J200" s="325"/>
      <c r="K200" s="326"/>
    </row>
    <row r="201" spans="2:11" s="1" customFormat="1" ht="18.75" customHeight="1" x14ac:dyDescent="0.2">
      <c r="B201" s="306"/>
      <c r="C201" s="316"/>
      <c r="D201" s="316"/>
      <c r="E201" s="316"/>
      <c r="F201" s="327"/>
      <c r="G201" s="316"/>
      <c r="H201" s="316"/>
      <c r="I201" s="316"/>
      <c r="J201" s="316"/>
      <c r="K201" s="306"/>
    </row>
    <row r="202" spans="2:11" s="1" customFormat="1" ht="18.75" customHeight="1" x14ac:dyDescent="0.2">
      <c r="B202" s="279"/>
      <c r="C202" s="279"/>
      <c r="D202" s="279"/>
      <c r="E202" s="279"/>
      <c r="F202" s="279"/>
      <c r="G202" s="279"/>
      <c r="H202" s="279"/>
      <c r="I202" s="279"/>
      <c r="J202" s="279"/>
      <c r="K202" s="279"/>
    </row>
    <row r="203" spans="2:11" s="1" customFormat="1" ht="13.5" x14ac:dyDescent="0.2">
      <c r="B203" s="261"/>
      <c r="C203" s="262"/>
      <c r="D203" s="262"/>
      <c r="E203" s="262"/>
      <c r="F203" s="262"/>
      <c r="G203" s="262"/>
      <c r="H203" s="262"/>
      <c r="I203" s="262"/>
      <c r="J203" s="262"/>
      <c r="K203" s="263"/>
    </row>
    <row r="204" spans="2:11" s="1" customFormat="1" ht="21" customHeight="1" x14ac:dyDescent="0.2">
      <c r="B204" s="264"/>
      <c r="C204" s="393" t="s">
        <v>1464</v>
      </c>
      <c r="D204" s="393"/>
      <c r="E204" s="393"/>
      <c r="F204" s="393"/>
      <c r="G204" s="393"/>
      <c r="H204" s="393"/>
      <c r="I204" s="393"/>
      <c r="J204" s="393"/>
      <c r="K204" s="265"/>
    </row>
    <row r="205" spans="2:11" s="1" customFormat="1" ht="25.5" customHeight="1" x14ac:dyDescent="0.3">
      <c r="B205" s="264"/>
      <c r="C205" s="335" t="s">
        <v>1465</v>
      </c>
      <c r="D205" s="335"/>
      <c r="E205" s="335"/>
      <c r="F205" s="335" t="s">
        <v>1466</v>
      </c>
      <c r="G205" s="336"/>
      <c r="H205" s="394" t="s">
        <v>1467</v>
      </c>
      <c r="I205" s="394"/>
      <c r="J205" s="394"/>
      <c r="K205" s="265"/>
    </row>
    <row r="206" spans="2:11" s="1" customFormat="1" ht="5.25" customHeight="1" x14ac:dyDescent="0.2">
      <c r="B206" s="295"/>
      <c r="C206" s="290"/>
      <c r="D206" s="290"/>
      <c r="E206" s="290"/>
      <c r="F206" s="290"/>
      <c r="G206" s="316"/>
      <c r="H206" s="290"/>
      <c r="I206" s="290"/>
      <c r="J206" s="290"/>
      <c r="K206" s="318"/>
    </row>
    <row r="207" spans="2:11" s="1" customFormat="1" ht="15" customHeight="1" x14ac:dyDescent="0.2">
      <c r="B207" s="295"/>
      <c r="C207" s="272" t="s">
        <v>1457</v>
      </c>
      <c r="D207" s="272"/>
      <c r="E207" s="272"/>
      <c r="F207" s="293" t="s">
        <v>45</v>
      </c>
      <c r="G207" s="272"/>
      <c r="H207" s="395" t="s">
        <v>1468</v>
      </c>
      <c r="I207" s="395"/>
      <c r="J207" s="395"/>
      <c r="K207" s="318"/>
    </row>
    <row r="208" spans="2:11" s="1" customFormat="1" ht="15" customHeight="1" x14ac:dyDescent="0.2">
      <c r="B208" s="295"/>
      <c r="C208" s="272"/>
      <c r="D208" s="272"/>
      <c r="E208" s="272"/>
      <c r="F208" s="293" t="s">
        <v>46</v>
      </c>
      <c r="G208" s="272"/>
      <c r="H208" s="395" t="s">
        <v>1469</v>
      </c>
      <c r="I208" s="395"/>
      <c r="J208" s="395"/>
      <c r="K208" s="318"/>
    </row>
    <row r="209" spans="2:11" s="1" customFormat="1" ht="15" customHeight="1" x14ac:dyDescent="0.2">
      <c r="B209" s="295"/>
      <c r="C209" s="272"/>
      <c r="D209" s="272"/>
      <c r="E209" s="272"/>
      <c r="F209" s="293" t="s">
        <v>49</v>
      </c>
      <c r="G209" s="272"/>
      <c r="H209" s="395" t="s">
        <v>1470</v>
      </c>
      <c r="I209" s="395"/>
      <c r="J209" s="395"/>
      <c r="K209" s="318"/>
    </row>
    <row r="210" spans="2:11" s="1" customFormat="1" ht="15" customHeight="1" x14ac:dyDescent="0.2">
      <c r="B210" s="295"/>
      <c r="C210" s="272"/>
      <c r="D210" s="272"/>
      <c r="E210" s="272"/>
      <c r="F210" s="293" t="s">
        <v>47</v>
      </c>
      <c r="G210" s="272"/>
      <c r="H210" s="395" t="s">
        <v>1471</v>
      </c>
      <c r="I210" s="395"/>
      <c r="J210" s="395"/>
      <c r="K210" s="318"/>
    </row>
    <row r="211" spans="2:11" s="1" customFormat="1" ht="15" customHeight="1" x14ac:dyDescent="0.2">
      <c r="B211" s="295"/>
      <c r="C211" s="272"/>
      <c r="D211" s="272"/>
      <c r="E211" s="272"/>
      <c r="F211" s="293" t="s">
        <v>48</v>
      </c>
      <c r="G211" s="272"/>
      <c r="H211" s="395" t="s">
        <v>1472</v>
      </c>
      <c r="I211" s="395"/>
      <c r="J211" s="395"/>
      <c r="K211" s="318"/>
    </row>
    <row r="212" spans="2:11" s="1" customFormat="1" ht="15" customHeight="1" x14ac:dyDescent="0.2">
      <c r="B212" s="295"/>
      <c r="C212" s="272"/>
      <c r="D212" s="272"/>
      <c r="E212" s="272"/>
      <c r="F212" s="293"/>
      <c r="G212" s="272"/>
      <c r="H212" s="272"/>
      <c r="I212" s="272"/>
      <c r="J212" s="272"/>
      <c r="K212" s="318"/>
    </row>
    <row r="213" spans="2:11" s="1" customFormat="1" ht="15" customHeight="1" x14ac:dyDescent="0.2">
      <c r="B213" s="295"/>
      <c r="C213" s="272" t="s">
        <v>1413</v>
      </c>
      <c r="D213" s="272"/>
      <c r="E213" s="272"/>
      <c r="F213" s="293" t="s">
        <v>81</v>
      </c>
      <c r="G213" s="272"/>
      <c r="H213" s="395" t="s">
        <v>1473</v>
      </c>
      <c r="I213" s="395"/>
      <c r="J213" s="395"/>
      <c r="K213" s="318"/>
    </row>
    <row r="214" spans="2:11" s="1" customFormat="1" ht="15" customHeight="1" x14ac:dyDescent="0.2">
      <c r="B214" s="295"/>
      <c r="C214" s="272"/>
      <c r="D214" s="272"/>
      <c r="E214" s="272"/>
      <c r="F214" s="293" t="s">
        <v>87</v>
      </c>
      <c r="G214" s="272"/>
      <c r="H214" s="395" t="s">
        <v>1311</v>
      </c>
      <c r="I214" s="395"/>
      <c r="J214" s="395"/>
      <c r="K214" s="318"/>
    </row>
    <row r="215" spans="2:11" s="1" customFormat="1" ht="15" customHeight="1" x14ac:dyDescent="0.2">
      <c r="B215" s="295"/>
      <c r="C215" s="272"/>
      <c r="D215" s="272"/>
      <c r="E215" s="272"/>
      <c r="F215" s="293" t="s">
        <v>1309</v>
      </c>
      <c r="G215" s="272"/>
      <c r="H215" s="395" t="s">
        <v>1474</v>
      </c>
      <c r="I215" s="395"/>
      <c r="J215" s="395"/>
      <c r="K215" s="318"/>
    </row>
    <row r="216" spans="2:11" s="1" customFormat="1" ht="15" customHeight="1" x14ac:dyDescent="0.2">
      <c r="B216" s="337"/>
      <c r="C216" s="272"/>
      <c r="D216" s="272"/>
      <c r="E216" s="272"/>
      <c r="F216" s="293" t="s">
        <v>1312</v>
      </c>
      <c r="G216" s="332"/>
      <c r="H216" s="396" t="s">
        <v>1313</v>
      </c>
      <c r="I216" s="396"/>
      <c r="J216" s="396"/>
      <c r="K216" s="338"/>
    </row>
    <row r="217" spans="2:11" s="1" customFormat="1" ht="15" customHeight="1" x14ac:dyDescent="0.2">
      <c r="B217" s="337"/>
      <c r="C217" s="272"/>
      <c r="D217" s="272"/>
      <c r="E217" s="272"/>
      <c r="F217" s="293" t="s">
        <v>985</v>
      </c>
      <c r="G217" s="332"/>
      <c r="H217" s="396" t="s">
        <v>1250</v>
      </c>
      <c r="I217" s="396"/>
      <c r="J217" s="396"/>
      <c r="K217" s="338"/>
    </row>
    <row r="218" spans="2:11" s="1" customFormat="1" ht="15" customHeight="1" x14ac:dyDescent="0.2">
      <c r="B218" s="337"/>
      <c r="C218" s="272"/>
      <c r="D218" s="272"/>
      <c r="E218" s="272"/>
      <c r="F218" s="293"/>
      <c r="G218" s="332"/>
      <c r="H218" s="322"/>
      <c r="I218" s="322"/>
      <c r="J218" s="322"/>
      <c r="K218" s="338"/>
    </row>
    <row r="219" spans="2:11" s="1" customFormat="1" ht="15" customHeight="1" x14ac:dyDescent="0.2">
      <c r="B219" s="337"/>
      <c r="C219" s="272" t="s">
        <v>1437</v>
      </c>
      <c r="D219" s="272"/>
      <c r="E219" s="272"/>
      <c r="F219" s="293">
        <v>1</v>
      </c>
      <c r="G219" s="332"/>
      <c r="H219" s="396" t="s">
        <v>1475</v>
      </c>
      <c r="I219" s="396"/>
      <c r="J219" s="396"/>
      <c r="K219" s="338"/>
    </row>
    <row r="220" spans="2:11" s="1" customFormat="1" ht="15" customHeight="1" x14ac:dyDescent="0.2">
      <c r="B220" s="337"/>
      <c r="C220" s="272"/>
      <c r="D220" s="272"/>
      <c r="E220" s="272"/>
      <c r="F220" s="293">
        <v>2</v>
      </c>
      <c r="G220" s="332"/>
      <c r="H220" s="396" t="s">
        <v>1476</v>
      </c>
      <c r="I220" s="396"/>
      <c r="J220" s="396"/>
      <c r="K220" s="338"/>
    </row>
    <row r="221" spans="2:11" s="1" customFormat="1" ht="15" customHeight="1" x14ac:dyDescent="0.2">
      <c r="B221" s="337"/>
      <c r="C221" s="272"/>
      <c r="D221" s="272"/>
      <c r="E221" s="272"/>
      <c r="F221" s="293">
        <v>3</v>
      </c>
      <c r="G221" s="332"/>
      <c r="H221" s="396" t="s">
        <v>1477</v>
      </c>
      <c r="I221" s="396"/>
      <c r="J221" s="396"/>
      <c r="K221" s="338"/>
    </row>
    <row r="222" spans="2:11" s="1" customFormat="1" ht="15" customHeight="1" x14ac:dyDescent="0.2">
      <c r="B222" s="337"/>
      <c r="C222" s="272"/>
      <c r="D222" s="272"/>
      <c r="E222" s="272"/>
      <c r="F222" s="293">
        <v>4</v>
      </c>
      <c r="G222" s="332"/>
      <c r="H222" s="396" t="s">
        <v>1478</v>
      </c>
      <c r="I222" s="396"/>
      <c r="J222" s="396"/>
      <c r="K222" s="338"/>
    </row>
    <row r="223" spans="2:11" s="1" customFormat="1" ht="12.75" customHeight="1" x14ac:dyDescent="0.2">
      <c r="B223" s="339"/>
      <c r="C223" s="340"/>
      <c r="D223" s="340"/>
      <c r="E223" s="340"/>
      <c r="F223" s="340"/>
      <c r="G223" s="340"/>
      <c r="H223" s="340"/>
      <c r="I223" s="340"/>
      <c r="J223" s="340"/>
      <c r="K223" s="341"/>
    </row>
  </sheetData>
  <sheetProtection formatCells="0" formatColumns="0" formatRows="0" insertColumns="0" insertRows="0" insertHyperlinks="0" deleteColumns="0" deleteRows="0" sort="0" autoFilter="0" pivotTables="0"/>
  <mergeCells count="77">
    <mergeCell ref="G44:J44"/>
    <mergeCell ref="G45:J45"/>
    <mergeCell ref="C6:J6"/>
    <mergeCell ref="C7:J7"/>
    <mergeCell ref="D11:J11"/>
    <mergeCell ref="D15:J15"/>
    <mergeCell ref="G39:J39"/>
    <mergeCell ref="G40:J40"/>
    <mergeCell ref="G41:J41"/>
    <mergeCell ref="G42:J42"/>
    <mergeCell ref="G43:J43"/>
    <mergeCell ref="D34:J34"/>
    <mergeCell ref="D35:J35"/>
    <mergeCell ref="G36:J36"/>
    <mergeCell ref="G37:J37"/>
    <mergeCell ref="G38:J38"/>
    <mergeCell ref="D27:J27"/>
    <mergeCell ref="D28:J28"/>
    <mergeCell ref="D30:J30"/>
    <mergeCell ref="D31:J31"/>
    <mergeCell ref="D33:J33"/>
    <mergeCell ref="D70:J70"/>
    <mergeCell ref="C75:J75"/>
    <mergeCell ref="C3:J3"/>
    <mergeCell ref="C4:J4"/>
    <mergeCell ref="C9:J9"/>
    <mergeCell ref="D10:J10"/>
    <mergeCell ref="D16:J16"/>
    <mergeCell ref="D17:J17"/>
    <mergeCell ref="F18:J18"/>
    <mergeCell ref="F19:J19"/>
    <mergeCell ref="F20:J20"/>
    <mergeCell ref="F21:J21"/>
    <mergeCell ref="F22:J22"/>
    <mergeCell ref="F23:J23"/>
    <mergeCell ref="C25:J25"/>
    <mergeCell ref="C26:J26"/>
    <mergeCell ref="D65:J65"/>
    <mergeCell ref="D66:J66"/>
    <mergeCell ref="D67:J67"/>
    <mergeCell ref="D68:J68"/>
    <mergeCell ref="D69:J69"/>
    <mergeCell ref="D59:J59"/>
    <mergeCell ref="D60:J60"/>
    <mergeCell ref="D61:J61"/>
    <mergeCell ref="D62:J62"/>
    <mergeCell ref="D63:J63"/>
    <mergeCell ref="C52:J52"/>
    <mergeCell ref="C54:J54"/>
    <mergeCell ref="C55:J55"/>
    <mergeCell ref="C57:J57"/>
    <mergeCell ref="D58:J58"/>
    <mergeCell ref="D47:J47"/>
    <mergeCell ref="E48:J48"/>
    <mergeCell ref="E49:J49"/>
    <mergeCell ref="E50:J50"/>
    <mergeCell ref="D51:J51"/>
    <mergeCell ref="H217:J217"/>
    <mergeCell ref="H219:J219"/>
    <mergeCell ref="H220:J220"/>
    <mergeCell ref="H221:J221"/>
    <mergeCell ref="H222:J222"/>
    <mergeCell ref="H211:J211"/>
    <mergeCell ref="H213:J213"/>
    <mergeCell ref="H214:J214"/>
    <mergeCell ref="H215:J215"/>
    <mergeCell ref="H216:J216"/>
    <mergeCell ref="H205:J205"/>
    <mergeCell ref="H207:J207"/>
    <mergeCell ref="H208:J208"/>
    <mergeCell ref="H209:J209"/>
    <mergeCell ref="H210:J210"/>
    <mergeCell ref="C102:J102"/>
    <mergeCell ref="C122:J122"/>
    <mergeCell ref="C147:J147"/>
    <mergeCell ref="C171:J171"/>
    <mergeCell ref="C204:J204"/>
  </mergeCells>
  <pageMargins left="0.7" right="0.7" top="0.78740157499999996" bottom="0.78740157499999996" header="0.3" footer="0.3"/>
  <pageSetup paperSize="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10</vt:i4>
      </vt:variant>
    </vt:vector>
  </HeadingPairs>
  <TitlesOfParts>
    <vt:vector size="16" baseType="lpstr">
      <vt:lpstr>Rekapitulace zakázky</vt:lpstr>
      <vt:lpstr>SO 01 - Most km 1,122</vt:lpstr>
      <vt:lpstr>PS 01 - Ochrana kabelů</vt:lpstr>
      <vt:lpstr>SO 02 - Železniční svršek</vt:lpstr>
      <vt:lpstr>VRN a VON - VRN a VON pro...</vt:lpstr>
      <vt:lpstr>Pokyny pro vyplnění</vt:lpstr>
      <vt:lpstr>'PS 01 - Ochrana kabelů'!Názvy_tisku</vt:lpstr>
      <vt:lpstr>'Rekapitulace zakázky'!Názvy_tisku</vt:lpstr>
      <vt:lpstr>'SO 01 - Most km 1,122'!Názvy_tisku</vt:lpstr>
      <vt:lpstr>'SO 02 - Železniční svršek'!Názvy_tisku</vt:lpstr>
      <vt:lpstr>'VRN a VON - VRN a VON pro...'!Názvy_tisku</vt:lpstr>
      <vt:lpstr>'PS 01 - Ochrana kabelů'!Oblast_tisku</vt:lpstr>
      <vt:lpstr>'Rekapitulace zakázky'!Oblast_tisku</vt:lpstr>
      <vt:lpstr>'SO 01 - Most km 1,122'!Oblast_tisku</vt:lpstr>
      <vt:lpstr>'SO 02 - Železniční svršek'!Oblast_tisku</vt:lpstr>
      <vt:lpstr>'VRN a VON - VRN a VON pro...'!Oblast_tisku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Dobiáš Lumír, Ing.</dc:creator>
  <cp:lastModifiedBy>OVZ OŘ OVA</cp:lastModifiedBy>
  <dcterms:created xsi:type="dcterms:W3CDTF">2023-01-20T09:39:11Z</dcterms:created>
  <dcterms:modified xsi:type="dcterms:W3CDTF">2023-01-24T12:41:27Z</dcterms:modified>
</cp:coreProperties>
</file>